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9010" windowHeight="12960"/>
  </bookViews>
  <sheets>
    <sheet name="Новые цены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15" i="1" l="1"/>
  <c r="E116" i="1" s="1"/>
  <c r="F116" i="1" s="1"/>
  <c r="E114" i="1"/>
  <c r="F114" i="1" s="1"/>
  <c r="G113" i="1"/>
  <c r="G115" i="1" s="1"/>
  <c r="G111" i="1"/>
  <c r="G112" i="1" s="1"/>
  <c r="H112" i="1" s="1"/>
  <c r="F111" i="1"/>
  <c r="E111" i="1"/>
  <c r="E112" i="1" s="1"/>
  <c r="F112" i="1" s="1"/>
  <c r="G110" i="1"/>
  <c r="H110" i="1" s="1"/>
  <c r="F110" i="1"/>
  <c r="E110" i="1"/>
  <c r="E109" i="1"/>
  <c r="G107" i="1"/>
  <c r="H107" i="1" s="1"/>
  <c r="F107" i="1"/>
  <c r="E107" i="1"/>
  <c r="E108" i="1" s="1"/>
  <c r="F108" i="1" s="1"/>
  <c r="G106" i="1"/>
  <c r="H106" i="1" s="1"/>
  <c r="F106" i="1"/>
  <c r="E106" i="1"/>
  <c r="H115" i="1" l="1"/>
  <c r="G116" i="1"/>
  <c r="H116" i="1" s="1"/>
  <c r="F115" i="1"/>
  <c r="H111" i="1"/>
  <c r="G114" i="1"/>
  <c r="H114" i="1" s="1"/>
  <c r="G108" i="1"/>
  <c r="H108" i="1" s="1"/>
  <c r="G224" i="1"/>
  <c r="E224" i="1"/>
  <c r="G223" i="1"/>
  <c r="E223" i="1"/>
  <c r="G222" i="1"/>
  <c r="E222" i="1"/>
  <c r="G221" i="1"/>
  <c r="E221" i="1"/>
  <c r="G220" i="1"/>
  <c r="E220" i="1"/>
  <c r="G216" i="1"/>
  <c r="E216" i="1"/>
  <c r="G215" i="1"/>
  <c r="G214" i="1"/>
  <c r="G213" i="1"/>
  <c r="G212" i="1"/>
  <c r="G211" i="1"/>
  <c r="G210" i="1"/>
  <c r="G200" i="1"/>
  <c r="E200" i="1"/>
  <c r="G199" i="1"/>
  <c r="E199" i="1"/>
  <c r="G198" i="1"/>
  <c r="E198" i="1"/>
  <c r="G196" i="1"/>
  <c r="E196" i="1"/>
  <c r="G195" i="1"/>
  <c r="E195" i="1"/>
  <c r="G194" i="1"/>
  <c r="E194" i="1"/>
  <c r="G192" i="1"/>
  <c r="E192" i="1"/>
  <c r="G191" i="1"/>
  <c r="E191" i="1"/>
  <c r="G190" i="1"/>
  <c r="E190" i="1"/>
  <c r="G188" i="1"/>
  <c r="E188" i="1"/>
  <c r="G187" i="1"/>
  <c r="E187" i="1"/>
  <c r="E185" i="1"/>
  <c r="E184" i="1"/>
  <c r="G181" i="1"/>
  <c r="H181" i="1" s="1"/>
  <c r="G180" i="1"/>
  <c r="H180" i="1" s="1"/>
  <c r="E179" i="1"/>
  <c r="E181" i="1" s="1"/>
  <c r="E182" i="1" s="1"/>
  <c r="F182" i="1" s="1"/>
  <c r="G177" i="1"/>
  <c r="H177" i="1" s="1"/>
  <c r="G176" i="1"/>
  <c r="H176" i="1" s="1"/>
  <c r="E175" i="1"/>
  <c r="E177" i="1" s="1"/>
  <c r="G173" i="1"/>
  <c r="H173" i="1" s="1"/>
  <c r="E173" i="1"/>
  <c r="F173" i="1" s="1"/>
  <c r="G172" i="1"/>
  <c r="H172" i="1" s="1"/>
  <c r="E172" i="1"/>
  <c r="F172" i="1" s="1"/>
  <c r="G169" i="1"/>
  <c r="H169" i="1" s="1"/>
  <c r="E169" i="1"/>
  <c r="F169" i="1" s="1"/>
  <c r="E166" i="1"/>
  <c r="E167" i="1" s="1"/>
  <c r="F167" i="1" s="1"/>
  <c r="G165" i="1"/>
  <c r="G166" i="1" s="1"/>
  <c r="H166" i="1" s="1"/>
  <c r="G163" i="1"/>
  <c r="H163" i="1" s="1"/>
  <c r="E163" i="1"/>
  <c r="E164" i="1" s="1"/>
  <c r="F164" i="1" s="1"/>
  <c r="G159" i="1"/>
  <c r="G160" i="1" s="1"/>
  <c r="E159" i="1"/>
  <c r="E160" i="1" s="1"/>
  <c r="G156" i="1"/>
  <c r="G157" i="1" s="1"/>
  <c r="E156" i="1"/>
  <c r="E157" i="1" s="1"/>
  <c r="E158" i="1" s="1"/>
  <c r="F158" i="1" s="1"/>
  <c r="G154" i="1"/>
  <c r="G155" i="1" s="1"/>
  <c r="H155" i="1" s="1"/>
  <c r="E154" i="1"/>
  <c r="E155" i="1" s="1"/>
  <c r="F155" i="1" s="1"/>
  <c r="E180" i="1" l="1"/>
  <c r="F180" i="1" s="1"/>
  <c r="F154" i="1"/>
  <c r="F163" i="1"/>
  <c r="H154" i="1"/>
  <c r="F157" i="1"/>
  <c r="E178" i="1"/>
  <c r="F178" i="1" s="1"/>
  <c r="F177" i="1"/>
  <c r="G178" i="1"/>
  <c r="H178" i="1" s="1"/>
  <c r="F181" i="1"/>
  <c r="G174" i="1"/>
  <c r="H174" i="1" s="1"/>
  <c r="E174" i="1"/>
  <c r="F174" i="1" s="1"/>
  <c r="G182" i="1"/>
  <c r="H182" i="1" s="1"/>
  <c r="E176" i="1"/>
  <c r="F176" i="1" s="1"/>
  <c r="E170" i="1"/>
  <c r="F170" i="1" s="1"/>
  <c r="G164" i="1"/>
  <c r="H164" i="1" s="1"/>
  <c r="F166" i="1"/>
  <c r="G167" i="1"/>
  <c r="H167" i="1" s="1"/>
  <c r="G170" i="1"/>
  <c r="H170" i="1" s="1"/>
  <c r="G158" i="1"/>
  <c r="H158" i="1" s="1"/>
  <c r="H157" i="1"/>
  <c r="H160" i="1"/>
  <c r="G161" i="1"/>
  <c r="H161" i="1" s="1"/>
  <c r="E161" i="1"/>
  <c r="F161" i="1" s="1"/>
  <c r="F160" i="1"/>
  <c r="E151" i="1" l="1"/>
  <c r="E152" i="1" s="1"/>
  <c r="F152" i="1" s="1"/>
  <c r="G150" i="1"/>
  <c r="G151" i="1" s="1"/>
  <c r="G148" i="1"/>
  <c r="H148" i="1" s="1"/>
  <c r="E147" i="1"/>
  <c r="E148" i="1" s="1"/>
  <c r="E149" i="1" s="1"/>
  <c r="F149" i="1" s="1"/>
  <c r="G145" i="1"/>
  <c r="H145" i="1" s="1"/>
  <c r="E145" i="1"/>
  <c r="E146" i="1" s="1"/>
  <c r="F146" i="1" s="1"/>
  <c r="E142" i="1"/>
  <c r="F142" i="1" s="1"/>
  <c r="G141" i="1"/>
  <c r="G142" i="1" s="1"/>
  <c r="H142" i="1" s="1"/>
  <c r="G138" i="1"/>
  <c r="G139" i="1" s="1"/>
  <c r="E138" i="1"/>
  <c r="E139" i="1" s="1"/>
  <c r="G136" i="1"/>
  <c r="G137" i="1" s="1"/>
  <c r="H137" i="1" s="1"/>
  <c r="E136" i="1"/>
  <c r="E137" i="1" s="1"/>
  <c r="F137" i="1" s="1"/>
  <c r="E133" i="1"/>
  <c r="E134" i="1" s="1"/>
  <c r="G132" i="1"/>
  <c r="G133" i="1" s="1"/>
  <c r="G134" i="1" s="1"/>
  <c r="G130" i="1"/>
  <c r="G131" i="1" s="1"/>
  <c r="E129" i="1"/>
  <c r="E130" i="1" s="1"/>
  <c r="E131" i="1" s="1"/>
  <c r="G127" i="1"/>
  <c r="G128" i="1" s="1"/>
  <c r="E127" i="1"/>
  <c r="E128" i="1" s="1"/>
  <c r="G124" i="1"/>
  <c r="G125" i="1" s="1"/>
  <c r="E123" i="1"/>
  <c r="E124" i="1" s="1"/>
  <c r="E125" i="1" s="1"/>
  <c r="G120" i="1"/>
  <c r="G121" i="1" s="1"/>
  <c r="G122" i="1" s="1"/>
  <c r="E120" i="1"/>
  <c r="E121" i="1" s="1"/>
  <c r="E122" i="1" s="1"/>
  <c r="G118" i="1"/>
  <c r="G119" i="1" s="1"/>
  <c r="E118" i="1"/>
  <c r="E119" i="1" s="1"/>
  <c r="E104" i="1"/>
  <c r="G103" i="1"/>
  <c r="G104" i="1" s="1"/>
  <c r="G101" i="1"/>
  <c r="G102" i="1" s="1"/>
  <c r="E101" i="1"/>
  <c r="E102" i="1" s="1"/>
  <c r="G100" i="1"/>
  <c r="E100" i="1"/>
  <c r="G97" i="1"/>
  <c r="G98" i="1" s="1"/>
  <c r="E96" i="1"/>
  <c r="E97" i="1" s="1"/>
  <c r="E98" i="1" s="1"/>
  <c r="G93" i="1"/>
  <c r="G94" i="1" s="1"/>
  <c r="G95" i="1" s="1"/>
  <c r="E93" i="1"/>
  <c r="E94" i="1" s="1"/>
  <c r="E95" i="1" s="1"/>
  <c r="G91" i="1"/>
  <c r="G92" i="1" s="1"/>
  <c r="E91" i="1"/>
  <c r="E92" i="1" s="1"/>
  <c r="G88" i="1"/>
  <c r="H88" i="1" s="1"/>
  <c r="G87" i="1"/>
  <c r="H87" i="1" s="1"/>
  <c r="E86" i="1"/>
  <c r="E87" i="1" s="1"/>
  <c r="F87" i="1" s="1"/>
  <c r="E84" i="1"/>
  <c r="E85" i="1" s="1"/>
  <c r="F85" i="1" s="1"/>
  <c r="E83" i="1"/>
  <c r="F83" i="1" s="1"/>
  <c r="G82" i="1"/>
  <c r="G83" i="1" s="1"/>
  <c r="H83" i="1" s="1"/>
  <c r="G80" i="1"/>
  <c r="H80" i="1" s="1"/>
  <c r="E80" i="1"/>
  <c r="F80" i="1" s="1"/>
  <c r="G79" i="1"/>
  <c r="H79" i="1" s="1"/>
  <c r="E79" i="1"/>
  <c r="F79" i="1" s="1"/>
  <c r="E76" i="1"/>
  <c r="G75" i="1"/>
  <c r="G76" i="1" s="1"/>
  <c r="G74" i="1"/>
  <c r="E73" i="1"/>
  <c r="E74" i="1" s="1"/>
  <c r="G72" i="1"/>
  <c r="E72" i="1"/>
  <c r="G69" i="1"/>
  <c r="G70" i="1" s="1"/>
  <c r="E69" i="1"/>
  <c r="E70" i="1" s="1"/>
  <c r="E68" i="1"/>
  <c r="G67" i="1"/>
  <c r="G68" i="1" s="1"/>
  <c r="G66" i="1"/>
  <c r="E66" i="1"/>
  <c r="G63" i="1"/>
  <c r="G64" i="1" s="1"/>
  <c r="E62" i="1"/>
  <c r="E63" i="1" s="1"/>
  <c r="E64" i="1" s="1"/>
  <c r="G60" i="1"/>
  <c r="G61" i="1" s="1"/>
  <c r="E60" i="1"/>
  <c r="E61" i="1" s="1"/>
  <c r="G57" i="1"/>
  <c r="G58" i="1" s="1"/>
  <c r="E57" i="1"/>
  <c r="E58" i="1" s="1"/>
  <c r="E55" i="1"/>
  <c r="E54" i="1"/>
  <c r="G49" i="1"/>
  <c r="G50" i="1" s="1"/>
  <c r="G51" i="1" s="1"/>
  <c r="G52" i="1" s="1"/>
  <c r="E49" i="1"/>
  <c r="E50" i="1" s="1"/>
  <c r="E51" i="1" s="1"/>
  <c r="E52" i="1" s="1"/>
  <c r="E46" i="1"/>
  <c r="E47" i="1" s="1"/>
  <c r="E48" i="1" s="1"/>
  <c r="G45" i="1"/>
  <c r="G46" i="1" s="1"/>
  <c r="G47" i="1" s="1"/>
  <c r="G48" i="1" s="1"/>
  <c r="G42" i="1"/>
  <c r="G43" i="1" s="1"/>
  <c r="G44" i="1" s="1"/>
  <c r="E42" i="1"/>
  <c r="E43" i="1" s="1"/>
  <c r="E44" i="1" s="1"/>
  <c r="G35" i="1"/>
  <c r="G36" i="1" s="1"/>
  <c r="G37" i="1" s="1"/>
  <c r="E34" i="1"/>
  <c r="E35" i="1" s="1"/>
  <c r="E36" i="1" s="1"/>
  <c r="E37" i="1" s="1"/>
  <c r="G30" i="1"/>
  <c r="G31" i="1" s="1"/>
  <c r="G32" i="1" s="1"/>
  <c r="G33" i="1" s="1"/>
  <c r="E30" i="1"/>
  <c r="E31" i="1" s="1"/>
  <c r="E32" i="1" s="1"/>
  <c r="E33" i="1" s="1"/>
  <c r="G27" i="1"/>
  <c r="G28" i="1" s="1"/>
  <c r="G29" i="1" s="1"/>
  <c r="E27" i="1"/>
  <c r="E28" i="1" s="1"/>
  <c r="E29" i="1" s="1"/>
  <c r="F136" i="1" l="1"/>
  <c r="E88" i="1"/>
  <c r="F88" i="1" s="1"/>
  <c r="G84" i="1"/>
  <c r="G85" i="1" s="1"/>
  <c r="H85" i="1" s="1"/>
  <c r="F145" i="1"/>
  <c r="H136" i="1"/>
  <c r="F148" i="1"/>
  <c r="F84" i="1"/>
  <c r="H151" i="1"/>
  <c r="G152" i="1"/>
  <c r="H152" i="1" s="1"/>
  <c r="G149" i="1"/>
  <c r="H149" i="1" s="1"/>
  <c r="F151" i="1"/>
  <c r="G146" i="1"/>
  <c r="H146" i="1" s="1"/>
  <c r="H139" i="1"/>
  <c r="G140" i="1"/>
  <c r="H140" i="1" s="1"/>
  <c r="E140" i="1"/>
  <c r="F140" i="1" s="1"/>
  <c r="F139" i="1"/>
  <c r="E143" i="1"/>
  <c r="F143" i="1" s="1"/>
  <c r="G143" i="1"/>
  <c r="H143" i="1" s="1"/>
  <c r="G81" i="1"/>
  <c r="H81" i="1" s="1"/>
  <c r="E89" i="1"/>
  <c r="F89" i="1" s="1"/>
  <c r="E81" i="1"/>
  <c r="F81" i="1" s="1"/>
  <c r="G89" i="1"/>
  <c r="H89" i="1" s="1"/>
  <c r="H84" i="1" l="1"/>
</calcChain>
</file>

<file path=xl/sharedStrings.xml><?xml version="1.0" encoding="utf-8"?>
<sst xmlns="http://schemas.openxmlformats.org/spreadsheetml/2006/main" count="345" uniqueCount="97">
  <si>
    <t>Цвет изделия</t>
  </si>
  <si>
    <t>Обработка изделия</t>
  </si>
  <si>
    <t>ЦЕНА В РОЗНИЦУ</t>
  </si>
  <si>
    <t>ЦЕНА ДИЛЕРА</t>
  </si>
  <si>
    <t>пог.метр</t>
  </si>
  <si>
    <t>графит, венге, шоколад, серый</t>
  </si>
  <si>
    <t>глянец</t>
  </si>
  <si>
    <t>брашинг</t>
  </si>
  <si>
    <t>шлифовка+тиснение</t>
  </si>
  <si>
    <t>БШТ</t>
  </si>
  <si>
    <t xml:space="preserve"> какао,  терракот, бронза</t>
  </si>
  <si>
    <t>золотой, синий, зеленый, слоновая кость</t>
  </si>
  <si>
    <t xml:space="preserve"> графит, венге, шоколад, серый</t>
  </si>
  <si>
    <t>какао,  терракот, бронза</t>
  </si>
  <si>
    <t xml:space="preserve"> какао, терракот, бронза</t>
  </si>
  <si>
    <t xml:space="preserve"> золотой, синий, зеленый, слоновая кость</t>
  </si>
  <si>
    <t>золото, синий, зеленый, слоновая кость</t>
  </si>
  <si>
    <t xml:space="preserve">шлифовка </t>
  </si>
  <si>
    <t>какао, терракот, бронза</t>
  </si>
  <si>
    <t>графит</t>
  </si>
  <si>
    <t>шлифовка/шл-ка х 2</t>
  </si>
  <si>
    <t>тиснение/тиснение х 2</t>
  </si>
  <si>
    <t>ШТ/ШТх2</t>
  </si>
  <si>
    <t>шлифовка  х 4</t>
  </si>
  <si>
    <t>ШТ х 4</t>
  </si>
  <si>
    <t>венге, графит</t>
  </si>
  <si>
    <t>тиснение</t>
  </si>
  <si>
    <t>шлифовка</t>
  </si>
  <si>
    <t>Крышка ДПК</t>
  </si>
  <si>
    <t>Юбка ДПК</t>
  </si>
  <si>
    <t>Угловой элемент металл 150 мм</t>
  </si>
  <si>
    <t>Угловой элемент металл 225 мм</t>
  </si>
  <si>
    <t>Угловой элемент металл 300 мм</t>
  </si>
  <si>
    <t>Стыковочный элемент металл 150 мм</t>
  </si>
  <si>
    <t>Стыковочный элемент металл 225 мм</t>
  </si>
  <si>
    <t>Стыковочный элемент металл 300 мм</t>
  </si>
  <si>
    <t>Элемент для стяжки</t>
  </si>
  <si>
    <t>Угловой элемент пластик 150 мм</t>
  </si>
  <si>
    <t>Угловой элемент пластик 225 мм</t>
  </si>
  <si>
    <t>Угловой элемент пластик 300 мм</t>
  </si>
  <si>
    <t>Кляймер промежуточный нержавейка 8 мм</t>
  </si>
  <si>
    <t>Кляймер стартовый нержавейка 8 мм</t>
  </si>
  <si>
    <t>Уголок П-обр. для балясины, сталь</t>
  </si>
  <si>
    <t>Уголок монтажный для перил, сталь</t>
  </si>
  <si>
    <t>Закладная для столба 100х100, сталь/краска</t>
  </si>
  <si>
    <t>Террасная доска 140х22 мм                                                                                                                                            (Вес 1 пог. м - 2,66 кг)</t>
  </si>
  <si>
    <t>Террасная доска 140х22 мм 3D                                                 (Вес 1 пог. м -2,66 кг)</t>
  </si>
  <si>
    <t>Террасная доска 140х22 мм массив                                        (Вес 1 пог. м - 4,07 кг)</t>
  </si>
  <si>
    <t>Террасная доска 160х22 мм                                                      (Вес 1 пог. м - 2,57 кг)</t>
  </si>
  <si>
    <t>Террасная доска 160х22 мм 3D                                                        (Вес 1 пог. м - 2,57 кг)</t>
  </si>
  <si>
    <t>Фасадная панель 170х16 мм                                                   (Вес 1 пог. м - 1,88 кг)</t>
  </si>
  <si>
    <t>Уголок декоративный 50х50 мм                                                 (Вес 1 пог. м - 0,82 кг)</t>
  </si>
  <si>
    <t>Ступень массив 320х22 мм                                          (Вес 1 пог. м - 9,11 кг)</t>
  </si>
  <si>
    <t>Лага монтажная 50х30 мм                                                     (Вес 1 пог. м - 1,28 кг)</t>
  </si>
  <si>
    <t>Торцевая планка 118х11 мм массив                                          (Вес 1 пог. м - 1,64 кг)</t>
  </si>
  <si>
    <t>Столб гладкий 100х100 мм                                                 (Вес 1 пог. м - 6,2 кг)</t>
  </si>
  <si>
    <t xml:space="preserve">Столб с пазами 100х100 мм                                                  (Вес 1 пог. м - 5,62 кг) </t>
  </si>
  <si>
    <t xml:space="preserve">Стеновая панель 300х30 мм                                         (Вес 1 пог. м - 6,02 кг) </t>
  </si>
  <si>
    <t>Брус лавочный  80х22 мм массив                                          (Вес 1 пог. м - 2,37 кг)</t>
  </si>
  <si>
    <t>Брус массив  50х30 мм           (Вес 1 пог. м - 2,14 кг)</t>
  </si>
  <si>
    <t>Брус массив  60х30 мм           (Вес 1 пог. м - 2,4 кг)</t>
  </si>
  <si>
    <t>Брус массив с отверстием 60х30 мм  (Вес 1 пог. м - 1,9 кг)</t>
  </si>
  <si>
    <t>Штакетник  97х12 мм              (Вес 1 пог. м - 1,64 кг)</t>
  </si>
  <si>
    <t>Штакетник  97х12 мм 3D       (Вес 1 пог. м - 1,64 кг)</t>
  </si>
  <si>
    <t>Рейка 70х12 мм                                 (Вес 1 пог. м - 1,1 кг)</t>
  </si>
  <si>
    <t>Грядочная доска 150х30 мм                                          (Вес 1 пог. м - 2,1 кг)</t>
  </si>
  <si>
    <t>Грядочная доска 225х30 мм                                         (Вес 1 пог. м - 3,1 кг)</t>
  </si>
  <si>
    <t>Грядочная доска 300х30 мм                                        (Вес 1 пог. м - 4,1 кг)</t>
  </si>
  <si>
    <t>Балясина 50х30 мм  (Вес 1 пог. м - 1,19 кг)</t>
  </si>
  <si>
    <t>Перила 84х45 мм (Вес 1 пог. м - 2,2 кг)</t>
  </si>
  <si>
    <t>Наименование</t>
  </si>
  <si>
    <r>
      <t xml:space="preserve">Алексей Юрьевич: </t>
    </r>
    <r>
      <rPr>
        <b/>
        <sz val="13"/>
        <rFont val="Calibri"/>
        <family val="2"/>
        <charset val="204"/>
        <scheme val="minor"/>
      </rPr>
      <t>+7 (926) 007-77-80</t>
    </r>
  </si>
  <si>
    <r>
      <t xml:space="preserve">Максим Алексеевич: </t>
    </r>
    <r>
      <rPr>
        <b/>
        <sz val="13"/>
        <rFont val="Calibri"/>
        <family val="2"/>
        <charset val="204"/>
        <scheme val="minor"/>
      </rPr>
      <t>+7 (925) 007-57-72</t>
    </r>
  </si>
  <si>
    <r>
      <t xml:space="preserve">Татьяна Валерьевна: </t>
    </r>
    <r>
      <rPr>
        <b/>
        <sz val="13"/>
        <rFont val="Calibri"/>
        <family val="2"/>
        <charset val="204"/>
        <scheme val="minor"/>
      </rPr>
      <t>+7 (925) 007-14-60</t>
    </r>
  </si>
  <si>
    <t>info@sunwoods.ru</t>
  </si>
  <si>
    <t>г. Подольск, мкр. Климовск, ул. Суворова, 2a</t>
  </si>
  <si>
    <t>sunwoods.ru</t>
  </si>
  <si>
    <t>СПЕЦИАЛИСТЫ ПО ДРЕВЕСНО-ПОЛИМЕРНЫМ КОМПОЗИТАМ</t>
  </si>
  <si>
    <r>
      <t xml:space="preserve">E-mail: </t>
    </r>
    <r>
      <rPr>
        <b/>
        <u/>
        <sz val="13"/>
        <rFont val="Calibri"/>
        <family val="2"/>
        <charset val="204"/>
        <scheme val="minor"/>
      </rPr>
      <t>info@sunwoods.ru</t>
    </r>
  </si>
  <si>
    <t>Террасная доска 140х22 мм 3D массив (Вес 1 пог. м - 4,07 кг)</t>
  </si>
  <si>
    <t>Комплект грядки 150*</t>
  </si>
  <si>
    <t>Комплект грядки 300***</t>
  </si>
  <si>
    <t>Комплект грядки 225**</t>
  </si>
  <si>
    <t>*****Упаковка товара на поддоны = +4 % к стоимости заказа</t>
  </si>
  <si>
    <t>* В комплект входит: Грядочная доска 150х30х2200 мм – 2 шт.; Грядочная доска 150х30х800 мм – 2 шт.; Угловой элемент, пластик, 150 мм – 4 шт.</t>
  </si>
  <si>
    <r>
      <rPr>
        <sz val="13"/>
        <rFont val="Calibri"/>
        <family val="2"/>
        <charset val="204"/>
        <scheme val="minor"/>
      </rPr>
      <t xml:space="preserve">Алексей Юрьевич: </t>
    </r>
    <r>
      <rPr>
        <b/>
        <sz val="13"/>
        <rFont val="Calibri"/>
        <family val="2"/>
        <charset val="204"/>
        <scheme val="minor"/>
      </rPr>
      <t>+7 (926) 007-77-81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</si>
  <si>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Максим Алексеевич: </t>
    </r>
    <r>
      <rPr>
        <b/>
        <sz val="13"/>
        <rFont val="Calibri"/>
        <family val="2"/>
        <charset val="204"/>
        <scheme val="minor"/>
      </rPr>
      <t>+7 (925) 007-57-73</t>
    </r>
    <r>
      <rPr>
        <sz val="11"/>
        <color theme="1"/>
        <rFont val="Calibri"/>
        <family val="2"/>
        <charset val="204"/>
        <scheme val="minor"/>
      </rPr>
      <t/>
    </r>
  </si>
  <si>
    <r>
      <t xml:space="preserve">Татьяна Валерьевна: </t>
    </r>
    <r>
      <rPr>
        <b/>
        <sz val="13"/>
        <rFont val="Calibri"/>
        <family val="2"/>
        <charset val="204"/>
        <scheme val="minor"/>
      </rPr>
      <t>+7 (925) 007-14-61</t>
    </r>
    <r>
      <rPr>
        <sz val="11"/>
        <color theme="1"/>
        <rFont val="Calibri"/>
        <family val="2"/>
        <charset val="204"/>
        <scheme val="minor"/>
      </rPr>
      <t/>
    </r>
  </si>
  <si>
    <t>** В комплект входит: Грядочная доска 225х30х2200 мм – 2 шт.; Грядочная доска 225х30х800 мм – 2 шт.; Угловой элемент, пластик, 225 мм – 4 шт.</t>
  </si>
  <si>
    <t>*** В комплект входит: Грядочная доска 300х30х2200 мм – 2 шт.; Грядочная доска 300х30х800 мм – 2 шт.; Угловой элемент, пластик, 300 мм – 4 шт.</t>
  </si>
  <si>
    <t>******Упаковка товара поштучно в стрейч пленку = +2 % к стоимости заказа</t>
  </si>
  <si>
    <t>*******Наценка за нестандартный размер = +3 % к цене изделия</t>
  </si>
  <si>
    <t>Прайс-лист "21" марта 2022 г.</t>
  </si>
  <si>
    <t>****Торцовка изделий в размер = 30 рублей за 1 изделие</t>
  </si>
  <si>
    <r>
      <t xml:space="preserve">Павел Юрьевич: </t>
    </r>
    <r>
      <rPr>
        <b/>
        <sz val="13"/>
        <rFont val="Calibri"/>
        <family val="2"/>
        <charset val="204"/>
        <scheme val="minor"/>
      </rPr>
      <t>+7 (925) 007-14-66</t>
    </r>
  </si>
  <si>
    <r>
      <t xml:space="preserve">Анастасия Сергеевна: </t>
    </r>
    <r>
      <rPr>
        <b/>
        <sz val="13"/>
        <rFont val="Calibri"/>
        <family val="2"/>
        <charset val="204"/>
        <scheme val="minor"/>
      </rPr>
      <t>+7 (925) 007-55-07</t>
    </r>
  </si>
  <si>
    <r>
      <t xml:space="preserve">Анастасия Сергеевна: </t>
    </r>
    <r>
      <rPr>
        <b/>
        <sz val="13"/>
        <rFont val="Calibri"/>
        <family val="2"/>
        <charset val="204"/>
        <scheme val="minor"/>
      </rPr>
      <t>+7 (925) 007-55-08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</si>
</sst>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9" x14ac:knownFonts="1">
    <font>
      <sz val="11"/>
      <name val="Arial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sz val="11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0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  <font>
      <sz val="12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3"/>
      <color theme="1"/>
      <name val="Calibri"/>
      <family val="2"/>
      <charset val="204"/>
      <scheme val="minor"/>
    </font>
    <font>
      <b/>
      <u/>
      <sz val="1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212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1" fillId="4" borderId="29" xfId="1" applyFont="1" applyFill="1" applyBorder="1" applyAlignment="1">
      <alignment horizontal="left" vertical="center" wrapText="1" indent="1"/>
    </xf>
    <xf numFmtId="0" fontId="11" fillId="4" borderId="16" xfId="1" applyFont="1" applyFill="1" applyBorder="1" applyAlignment="1">
      <alignment horizontal="left" vertical="center" wrapText="1" indent="1"/>
    </xf>
    <xf numFmtId="0" fontId="11" fillId="4" borderId="24" xfId="1" applyFont="1" applyFill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0" fillId="0" borderId="0" xfId="0" applyFont="1" applyAlignment="1"/>
    <xf numFmtId="0" fontId="7" fillId="0" borderId="0" xfId="0" applyFont="1" applyAlignment="1">
      <alignment horizontal="left" indent="3"/>
    </xf>
    <xf numFmtId="0" fontId="0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 wrapText="1"/>
    </xf>
    <xf numFmtId="0" fontId="10" fillId="5" borderId="14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164" fontId="13" fillId="5" borderId="36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10" fillId="6" borderId="22" xfId="1" applyFont="1" applyFill="1" applyBorder="1" applyAlignment="1">
      <alignment horizontal="center" vertical="center" wrapText="1"/>
    </xf>
    <xf numFmtId="0" fontId="10" fillId="6" borderId="22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10" fillId="6" borderId="14" xfId="1" applyFont="1" applyFill="1" applyBorder="1" applyAlignment="1">
      <alignment horizontal="center" vertical="center" wrapText="1"/>
    </xf>
    <xf numFmtId="0" fontId="10" fillId="6" borderId="14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 wrapText="1"/>
    </xf>
    <xf numFmtId="0" fontId="10" fillId="6" borderId="19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 wrapText="1"/>
    </xf>
    <xf numFmtId="164" fontId="13" fillId="5" borderId="46" xfId="0" applyNumberFormat="1" applyFont="1" applyFill="1" applyBorder="1" applyAlignment="1" applyProtection="1">
      <alignment horizontal="center" vertical="center"/>
      <protection hidden="1"/>
    </xf>
    <xf numFmtId="164" fontId="13" fillId="8" borderId="36" xfId="0" applyNumberFormat="1" applyFont="1" applyFill="1" applyBorder="1" applyAlignment="1" applyProtection="1">
      <alignment horizontal="center" vertical="center"/>
      <protection hidden="1"/>
    </xf>
    <xf numFmtId="164" fontId="13" fillId="8" borderId="46" xfId="0" applyNumberFormat="1" applyFont="1" applyFill="1" applyBorder="1" applyAlignment="1" applyProtection="1">
      <alignment horizontal="center" vertical="center"/>
      <protection hidden="1"/>
    </xf>
    <xf numFmtId="164" fontId="13" fillId="6" borderId="36" xfId="0" applyNumberFormat="1" applyFont="1" applyFill="1" applyBorder="1" applyAlignment="1" applyProtection="1">
      <alignment horizontal="center" vertical="center"/>
      <protection hidden="1"/>
    </xf>
    <xf numFmtId="164" fontId="13" fillId="6" borderId="46" xfId="0" applyNumberFormat="1" applyFont="1" applyFill="1" applyBorder="1" applyAlignment="1" applyProtection="1">
      <alignment horizontal="center" vertical="center"/>
      <protection hidden="1"/>
    </xf>
    <xf numFmtId="0" fontId="10" fillId="6" borderId="31" xfId="1" applyFont="1" applyFill="1" applyBorder="1" applyAlignment="1">
      <alignment horizontal="center" vertical="center"/>
    </xf>
    <xf numFmtId="164" fontId="13" fillId="6" borderId="54" xfId="0" applyNumberFormat="1" applyFont="1" applyFill="1" applyBorder="1" applyAlignment="1" applyProtection="1">
      <alignment horizontal="center" vertical="center"/>
      <protection hidden="1"/>
    </xf>
    <xf numFmtId="0" fontId="10" fillId="5" borderId="31" xfId="1" applyFont="1" applyFill="1" applyBorder="1" applyAlignment="1">
      <alignment horizontal="center" vertical="center"/>
    </xf>
    <xf numFmtId="0" fontId="10" fillId="5" borderId="32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0" fontId="10" fillId="5" borderId="21" xfId="1" applyFont="1" applyFill="1" applyBorder="1" applyAlignment="1">
      <alignment horizontal="center" vertical="center"/>
    </xf>
    <xf numFmtId="164" fontId="10" fillId="8" borderId="36" xfId="0" applyNumberFormat="1" applyFont="1" applyFill="1" applyBorder="1" applyAlignment="1" applyProtection="1">
      <alignment horizontal="center" vertical="center"/>
      <protection hidden="1"/>
    </xf>
    <xf numFmtId="164" fontId="13" fillId="7" borderId="36" xfId="0" applyNumberFormat="1" applyFont="1" applyFill="1" applyBorder="1" applyAlignment="1" applyProtection="1">
      <alignment horizontal="center" vertical="center"/>
      <protection hidden="1"/>
    </xf>
    <xf numFmtId="164" fontId="13" fillId="7" borderId="46" xfId="0" applyNumberFormat="1" applyFont="1" applyFill="1" applyBorder="1" applyAlignment="1" applyProtection="1">
      <alignment horizontal="center" vertical="center"/>
      <protection hidden="1"/>
    </xf>
    <xf numFmtId="164" fontId="13" fillId="7" borderId="54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164" fontId="13" fillId="5" borderId="36" xfId="0" applyNumberFormat="1" applyFont="1" applyFill="1" applyBorder="1" applyAlignment="1" applyProtection="1">
      <alignment horizontal="center" vertical="center"/>
      <protection hidden="1"/>
    </xf>
    <xf numFmtId="164" fontId="13" fillId="7" borderId="36" xfId="0" applyNumberFormat="1" applyFont="1" applyFill="1" applyBorder="1" applyAlignment="1" applyProtection="1">
      <alignment horizontal="center" vertical="center"/>
      <protection hidden="1"/>
    </xf>
    <xf numFmtId="164" fontId="13" fillId="6" borderId="36" xfId="0" applyNumberFormat="1" applyFont="1" applyFill="1" applyBorder="1" applyAlignment="1" applyProtection="1">
      <alignment horizontal="center" vertical="center"/>
      <protection hidden="1"/>
    </xf>
    <xf numFmtId="164" fontId="13" fillId="8" borderId="36" xfId="0" applyNumberFormat="1" applyFont="1" applyFill="1" applyBorder="1" applyAlignment="1" applyProtection="1">
      <alignment horizontal="center" vertical="center"/>
      <protection hidden="1"/>
    </xf>
    <xf numFmtId="164" fontId="13" fillId="7" borderId="46" xfId="0" applyNumberFormat="1" applyFont="1" applyFill="1" applyBorder="1" applyAlignment="1" applyProtection="1">
      <alignment horizontal="center" vertical="center"/>
      <protection hidden="1"/>
    </xf>
    <xf numFmtId="164" fontId="13" fillId="6" borderId="46" xfId="0" applyNumberFormat="1" applyFont="1" applyFill="1" applyBorder="1" applyAlignment="1" applyProtection="1">
      <alignment horizontal="center" vertical="center"/>
      <protection hidden="1"/>
    </xf>
    <xf numFmtId="0" fontId="11" fillId="4" borderId="25" xfId="1" applyFont="1" applyFill="1" applyBorder="1" applyAlignment="1">
      <alignment horizontal="left" vertical="center" wrapText="1" indent="1"/>
    </xf>
    <xf numFmtId="0" fontId="11" fillId="4" borderId="27" xfId="1" applyFont="1" applyFill="1" applyBorder="1" applyAlignment="1">
      <alignment horizontal="left" vertical="center" wrapText="1" indent="1"/>
    </xf>
    <xf numFmtId="0" fontId="11" fillId="4" borderId="28" xfId="1" applyFont="1" applyFill="1" applyBorder="1" applyAlignment="1">
      <alignment horizontal="left" vertical="center" wrapText="1" indent="1"/>
    </xf>
    <xf numFmtId="0" fontId="9" fillId="3" borderId="6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164" fontId="13" fillId="7" borderId="45" xfId="0" applyNumberFormat="1" applyFont="1" applyFill="1" applyBorder="1" applyAlignment="1" applyProtection="1">
      <alignment horizontal="center" vertical="center"/>
      <protection hidden="1"/>
    </xf>
    <xf numFmtId="164" fontId="13" fillId="7" borderId="44" xfId="0" applyNumberFormat="1" applyFont="1" applyFill="1" applyBorder="1" applyAlignment="1" applyProtection="1">
      <alignment horizontal="center" vertical="center"/>
      <protection hidden="1"/>
    </xf>
    <xf numFmtId="164" fontId="13" fillId="7" borderId="52" xfId="0" applyNumberFormat="1" applyFont="1" applyFill="1" applyBorder="1" applyAlignment="1" applyProtection="1">
      <alignment horizontal="center" vertical="center"/>
      <protection hidden="1"/>
    </xf>
    <xf numFmtId="164" fontId="13" fillId="7" borderId="53" xfId="0" applyNumberFormat="1" applyFont="1" applyFill="1" applyBorder="1" applyAlignment="1" applyProtection="1">
      <alignment horizontal="center" vertical="center"/>
      <protection hidden="1"/>
    </xf>
    <xf numFmtId="164" fontId="10" fillId="7" borderId="43" xfId="0" applyNumberFormat="1" applyFont="1" applyFill="1" applyBorder="1" applyAlignment="1" applyProtection="1">
      <alignment horizontal="center" vertical="center"/>
      <protection hidden="1"/>
    </xf>
    <xf numFmtId="0" fontId="10" fillId="6" borderId="13" xfId="1" applyFont="1" applyFill="1" applyBorder="1" applyAlignment="1">
      <alignment horizontal="center" vertical="center" wrapText="1"/>
    </xf>
    <xf numFmtId="0" fontId="10" fillId="6" borderId="30" xfId="1" applyFont="1" applyFill="1" applyBorder="1" applyAlignment="1">
      <alignment horizontal="center" vertical="center" wrapText="1"/>
    </xf>
    <xf numFmtId="0" fontId="10" fillId="6" borderId="3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10" fillId="5" borderId="30" xfId="1" applyFont="1" applyFill="1" applyBorder="1" applyAlignment="1">
      <alignment horizontal="center" vertical="center" wrapText="1"/>
    </xf>
    <xf numFmtId="0" fontId="10" fillId="5" borderId="32" xfId="1" applyFont="1" applyFill="1" applyBorder="1" applyAlignment="1">
      <alignment horizontal="center" vertical="center" wrapText="1"/>
    </xf>
    <xf numFmtId="0" fontId="10" fillId="6" borderId="31" xfId="1" applyFont="1" applyFill="1" applyBorder="1" applyAlignment="1">
      <alignment horizontal="center" vertical="center" wrapText="1"/>
    </xf>
    <xf numFmtId="164" fontId="10" fillId="8" borderId="36" xfId="0" applyNumberFormat="1" applyFont="1" applyFill="1" applyBorder="1" applyAlignment="1" applyProtection="1">
      <alignment horizontal="center" vertical="center"/>
      <protection hidden="1"/>
    </xf>
    <xf numFmtId="164" fontId="10" fillId="7" borderId="36" xfId="0" applyNumberFormat="1" applyFont="1" applyFill="1" applyBorder="1" applyAlignment="1" applyProtection="1">
      <alignment horizontal="center" vertical="center"/>
      <protection hidden="1"/>
    </xf>
    <xf numFmtId="164" fontId="13" fillId="5" borderId="36" xfId="0" applyNumberFormat="1" applyFont="1" applyFill="1" applyBorder="1" applyAlignment="1" applyProtection="1">
      <alignment horizontal="center" vertical="center"/>
      <protection hidden="1"/>
    </xf>
    <xf numFmtId="164" fontId="13" fillId="6" borderId="45" xfId="0" applyNumberFormat="1" applyFont="1" applyFill="1" applyBorder="1" applyAlignment="1" applyProtection="1">
      <alignment horizontal="center" vertical="center"/>
      <protection hidden="1"/>
    </xf>
    <xf numFmtId="164" fontId="13" fillId="6" borderId="44" xfId="0" applyNumberFormat="1" applyFont="1" applyFill="1" applyBorder="1" applyAlignment="1" applyProtection="1">
      <alignment horizontal="center" vertical="center"/>
      <protection hidden="1"/>
    </xf>
    <xf numFmtId="164" fontId="13" fillId="6" borderId="35" xfId="0" applyNumberFormat="1" applyFont="1" applyFill="1" applyBorder="1" applyAlignment="1" applyProtection="1">
      <alignment horizontal="center" vertical="center"/>
      <protection hidden="1"/>
    </xf>
    <xf numFmtId="0" fontId="10" fillId="5" borderId="31" xfId="1" applyFont="1" applyFill="1" applyBorder="1" applyAlignment="1">
      <alignment horizontal="center" vertical="center" wrapText="1"/>
    </xf>
    <xf numFmtId="164" fontId="13" fillId="0" borderId="51" xfId="0" applyNumberFormat="1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hidden="1"/>
    </xf>
    <xf numFmtId="164" fontId="13" fillId="8" borderId="36" xfId="0" applyNumberFormat="1" applyFont="1" applyFill="1" applyBorder="1" applyAlignment="1" applyProtection="1">
      <alignment horizontal="center" vertical="center"/>
      <protection hidden="1"/>
    </xf>
    <xf numFmtId="164" fontId="13" fillId="8" borderId="45" xfId="0" applyNumberFormat="1" applyFont="1" applyFill="1" applyBorder="1" applyAlignment="1" applyProtection="1">
      <alignment horizontal="center" vertical="center"/>
      <protection hidden="1"/>
    </xf>
    <xf numFmtId="164" fontId="13" fillId="8" borderId="44" xfId="0" applyNumberFormat="1" applyFont="1" applyFill="1" applyBorder="1" applyAlignment="1" applyProtection="1">
      <alignment horizontal="center" vertical="center"/>
      <protection hidden="1"/>
    </xf>
    <xf numFmtId="164" fontId="13" fillId="8" borderId="48" xfId="0" applyNumberFormat="1" applyFont="1" applyFill="1" applyBorder="1" applyAlignment="1" applyProtection="1">
      <alignment horizontal="center" vertical="center"/>
      <protection hidden="1"/>
    </xf>
    <xf numFmtId="164" fontId="13" fillId="8" borderId="47" xfId="0" applyNumberFormat="1" applyFont="1" applyFill="1" applyBorder="1" applyAlignment="1" applyProtection="1">
      <alignment horizontal="center" vertical="center"/>
      <protection hidden="1"/>
    </xf>
    <xf numFmtId="164" fontId="13" fillId="7" borderId="36" xfId="0" applyNumberFormat="1" applyFont="1" applyFill="1" applyBorder="1" applyAlignment="1" applyProtection="1">
      <alignment horizontal="center" vertical="center"/>
      <protection hidden="1"/>
    </xf>
    <xf numFmtId="164" fontId="10" fillId="6" borderId="36" xfId="0" applyNumberFormat="1" applyFont="1" applyFill="1" applyBorder="1" applyAlignment="1" applyProtection="1">
      <alignment horizontal="center" vertical="center"/>
      <protection hidden="1"/>
    </xf>
    <xf numFmtId="164" fontId="10" fillId="6" borderId="43" xfId="0" applyNumberFormat="1" applyFont="1" applyFill="1" applyBorder="1" applyAlignment="1" applyProtection="1">
      <alignment horizontal="center" vertical="center"/>
      <protection hidden="1"/>
    </xf>
    <xf numFmtId="164" fontId="10" fillId="6" borderId="46" xfId="0" applyNumberFormat="1" applyFont="1" applyFill="1" applyBorder="1" applyAlignment="1" applyProtection="1">
      <alignment horizontal="center" vertical="center"/>
      <protection hidden="1"/>
    </xf>
    <xf numFmtId="0" fontId="10" fillId="5" borderId="21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horizontal="center" vertical="center" wrapText="1"/>
    </xf>
    <xf numFmtId="164" fontId="13" fillId="6" borderId="36" xfId="0" applyNumberFormat="1" applyFont="1" applyFill="1" applyBorder="1" applyAlignment="1" applyProtection="1">
      <alignment horizontal="center" vertical="center"/>
      <protection hidden="1"/>
    </xf>
    <xf numFmtId="0" fontId="11" fillId="4" borderId="13" xfId="1" applyFont="1" applyFill="1" applyBorder="1" applyAlignment="1">
      <alignment horizontal="left" vertical="center" wrapText="1" indent="1"/>
    </xf>
    <xf numFmtId="0" fontId="11" fillId="4" borderId="30" xfId="1" applyFont="1" applyFill="1" applyBorder="1" applyAlignment="1">
      <alignment horizontal="left" vertical="center" wrapText="1" indent="1"/>
    </xf>
    <xf numFmtId="0" fontId="11" fillId="4" borderId="21" xfId="1" applyFont="1" applyFill="1" applyBorder="1" applyAlignment="1">
      <alignment horizontal="left" vertical="center" wrapText="1" indent="1"/>
    </xf>
    <xf numFmtId="164" fontId="13" fillId="6" borderId="52" xfId="0" applyNumberFormat="1" applyFont="1" applyFill="1" applyBorder="1" applyAlignment="1" applyProtection="1">
      <alignment horizontal="center" vertical="center"/>
      <protection hidden="1"/>
    </xf>
    <xf numFmtId="164" fontId="13" fillId="6" borderId="53" xfId="0" applyNumberFormat="1" applyFont="1" applyFill="1" applyBorder="1" applyAlignment="1" applyProtection="1">
      <alignment horizontal="center" vertical="center"/>
      <protection hidden="1"/>
    </xf>
    <xf numFmtId="164" fontId="13" fillId="5" borderId="45" xfId="0" applyNumberFormat="1" applyFont="1" applyFill="1" applyBorder="1" applyAlignment="1" applyProtection="1">
      <alignment horizontal="center" vertical="center"/>
      <protection hidden="1"/>
    </xf>
    <xf numFmtId="164" fontId="13" fillId="5" borderId="44" xfId="0" applyNumberFormat="1" applyFont="1" applyFill="1" applyBorder="1" applyAlignment="1" applyProtection="1">
      <alignment horizontal="center" vertical="center"/>
      <protection hidden="1"/>
    </xf>
    <xf numFmtId="164" fontId="13" fillId="6" borderId="43" xfId="0" applyNumberFormat="1" applyFont="1" applyFill="1" applyBorder="1" applyAlignment="1" applyProtection="1">
      <alignment horizontal="center" vertical="center"/>
      <protection hidden="1"/>
    </xf>
    <xf numFmtId="164" fontId="10" fillId="6" borderId="15" xfId="1" applyNumberFormat="1" applyFont="1" applyFill="1" applyBorder="1" applyAlignment="1">
      <alignment horizontal="center" vertical="center"/>
    </xf>
    <xf numFmtId="164" fontId="10" fillId="6" borderId="40" xfId="1" applyNumberFormat="1" applyFont="1" applyFill="1" applyBorder="1" applyAlignment="1">
      <alignment horizontal="center" vertical="center"/>
    </xf>
    <xf numFmtId="164" fontId="10" fillId="5" borderId="15" xfId="1" applyNumberFormat="1" applyFont="1" applyFill="1" applyBorder="1" applyAlignment="1">
      <alignment horizontal="center" vertical="center"/>
    </xf>
    <xf numFmtId="164" fontId="10" fillId="5" borderId="40" xfId="1" applyNumberFormat="1" applyFont="1" applyFill="1" applyBorder="1" applyAlignment="1">
      <alignment horizontal="center" vertical="center"/>
    </xf>
    <xf numFmtId="164" fontId="10" fillId="8" borderId="37" xfId="1" applyNumberFormat="1" applyFont="1" applyFill="1" applyBorder="1" applyAlignment="1">
      <alignment horizontal="center" vertical="center"/>
    </xf>
    <xf numFmtId="164" fontId="10" fillId="8" borderId="16" xfId="1" applyNumberFormat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164" fontId="10" fillId="6" borderId="17" xfId="1" applyNumberFormat="1" applyFont="1" applyFill="1" applyBorder="1" applyAlignment="1">
      <alignment horizontal="center" vertical="center"/>
    </xf>
    <xf numFmtId="164" fontId="10" fillId="6" borderId="26" xfId="1" applyNumberFormat="1" applyFont="1" applyFill="1" applyBorder="1" applyAlignment="1">
      <alignment horizontal="center" vertical="center"/>
    </xf>
    <xf numFmtId="164" fontId="10" fillId="5" borderId="16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164" fontId="10" fillId="5" borderId="23" xfId="1" applyNumberFormat="1" applyFont="1" applyFill="1" applyBorder="1" applyAlignment="1">
      <alignment horizontal="center" vertical="center"/>
    </xf>
    <xf numFmtId="164" fontId="10" fillId="5" borderId="41" xfId="1" applyNumberFormat="1" applyFont="1" applyFill="1" applyBorder="1" applyAlignment="1">
      <alignment horizontal="center" vertical="center"/>
    </xf>
    <xf numFmtId="164" fontId="13" fillId="5" borderId="35" xfId="0" applyNumberFormat="1" applyFont="1" applyFill="1" applyBorder="1" applyAlignment="1" applyProtection="1">
      <alignment horizontal="center" vertical="center"/>
      <protection hidden="1"/>
    </xf>
    <xf numFmtId="164" fontId="10" fillId="6" borderId="23" xfId="1" applyNumberFormat="1" applyFont="1" applyFill="1" applyBorder="1" applyAlignment="1">
      <alignment horizontal="center" vertical="center"/>
    </xf>
    <xf numFmtId="164" fontId="10" fillId="6" borderId="24" xfId="1" applyNumberFormat="1" applyFont="1" applyFill="1" applyBorder="1" applyAlignment="1">
      <alignment horizontal="center" vertical="center"/>
    </xf>
    <xf numFmtId="164" fontId="13" fillId="6" borderId="54" xfId="0" applyNumberFormat="1" applyFont="1" applyFill="1" applyBorder="1" applyAlignment="1" applyProtection="1">
      <alignment horizontal="center" vertical="center"/>
      <protection hidden="1"/>
    </xf>
    <xf numFmtId="164" fontId="13" fillId="5" borderId="46" xfId="0" applyNumberFormat="1" applyFont="1" applyFill="1" applyBorder="1" applyAlignment="1" applyProtection="1">
      <alignment horizontal="center" vertical="center"/>
      <protection hidden="1"/>
    </xf>
    <xf numFmtId="164" fontId="13" fillId="6" borderId="46" xfId="0" applyNumberFormat="1" applyFont="1" applyFill="1" applyBorder="1" applyAlignment="1" applyProtection="1">
      <alignment horizontal="center" vertical="center"/>
      <protection hidden="1"/>
    </xf>
    <xf numFmtId="164" fontId="13" fillId="6" borderId="48" xfId="0" applyNumberFormat="1" applyFont="1" applyFill="1" applyBorder="1" applyAlignment="1" applyProtection="1">
      <alignment horizontal="center" vertical="center"/>
      <protection hidden="1"/>
    </xf>
    <xf numFmtId="164" fontId="13" fillId="6" borderId="47" xfId="0" applyNumberFormat="1" applyFont="1" applyFill="1" applyBorder="1" applyAlignment="1" applyProtection="1">
      <alignment horizontal="center" vertical="center"/>
      <protection hidden="1"/>
    </xf>
    <xf numFmtId="164" fontId="13" fillId="5" borderId="52" xfId="0" applyNumberFormat="1" applyFont="1" applyFill="1" applyBorder="1" applyAlignment="1" applyProtection="1">
      <alignment horizontal="center" vertical="center"/>
      <protection hidden="1"/>
    </xf>
    <xf numFmtId="164" fontId="13" fillId="5" borderId="53" xfId="0" applyNumberFormat="1" applyFont="1" applyFill="1" applyBorder="1" applyAlignment="1" applyProtection="1">
      <alignment horizontal="center" vertical="center"/>
      <protection hidden="1"/>
    </xf>
    <xf numFmtId="164" fontId="13" fillId="5" borderId="43" xfId="0" applyNumberFormat="1" applyFont="1" applyFill="1" applyBorder="1" applyAlignment="1" applyProtection="1">
      <alignment horizontal="center" vertical="center"/>
      <protection hidden="1"/>
    </xf>
    <xf numFmtId="164" fontId="13" fillId="5" borderId="48" xfId="0" applyNumberFormat="1" applyFont="1" applyFill="1" applyBorder="1" applyAlignment="1" applyProtection="1">
      <alignment horizontal="center" vertical="center"/>
      <protection hidden="1"/>
    </xf>
    <xf numFmtId="164" fontId="13" fillId="5" borderId="47" xfId="0" applyNumberFormat="1" applyFont="1" applyFill="1" applyBorder="1" applyAlignment="1" applyProtection="1">
      <alignment horizontal="center" vertical="center"/>
      <protection hidden="1"/>
    </xf>
    <xf numFmtId="164" fontId="10" fillId="8" borderId="15" xfId="1" applyNumberFormat="1" applyFont="1" applyFill="1" applyBorder="1" applyAlignment="1">
      <alignment horizontal="center" vertical="center"/>
    </xf>
    <xf numFmtId="164" fontId="10" fillId="7" borderId="23" xfId="1" applyNumberFormat="1" applyFont="1" applyFill="1" applyBorder="1" applyAlignment="1">
      <alignment horizontal="center" vertical="center"/>
    </xf>
    <xf numFmtId="164" fontId="10" fillId="7" borderId="24" xfId="1" applyNumberFormat="1" applyFont="1" applyFill="1" applyBorder="1" applyAlignment="1">
      <alignment horizontal="center" vertical="center"/>
    </xf>
    <xf numFmtId="164" fontId="10" fillId="5" borderId="17" xfId="1" applyNumberFormat="1" applyFont="1" applyFill="1" applyBorder="1" applyAlignment="1">
      <alignment horizontal="center" vertical="center"/>
    </xf>
    <xf numFmtId="164" fontId="10" fillId="5" borderId="42" xfId="1" applyNumberFormat="1" applyFont="1" applyFill="1" applyBorder="1" applyAlignment="1">
      <alignment horizontal="center" vertical="center"/>
    </xf>
    <xf numFmtId="164" fontId="9" fillId="3" borderId="11" xfId="1" applyNumberFormat="1" applyFont="1" applyFill="1" applyBorder="1" applyAlignment="1">
      <alignment horizontal="center" vertical="center"/>
    </xf>
    <xf numFmtId="164" fontId="9" fillId="3" borderId="12" xfId="1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4" fillId="0" borderId="3" xfId="0" applyFont="1" applyBorder="1"/>
    <xf numFmtId="0" fontId="4" fillId="0" borderId="4" xfId="0" applyFont="1" applyBorder="1"/>
    <xf numFmtId="164" fontId="9" fillId="4" borderId="11" xfId="1" applyNumberFormat="1" applyFont="1" applyFill="1" applyBorder="1" applyAlignment="1">
      <alignment horizontal="center" vertical="center"/>
    </xf>
    <xf numFmtId="164" fontId="9" fillId="4" borderId="12" xfId="1" applyNumberFormat="1" applyFont="1" applyFill="1" applyBorder="1" applyAlignment="1">
      <alignment horizontal="center" vertical="center"/>
    </xf>
    <xf numFmtId="164" fontId="10" fillId="8" borderId="39" xfId="1" applyNumberFormat="1" applyFont="1" applyFill="1" applyBorder="1" applyAlignment="1">
      <alignment horizontal="center" vertical="center"/>
    </xf>
    <xf numFmtId="164" fontId="10" fillId="8" borderId="26" xfId="1" applyNumberFormat="1" applyFont="1" applyFill="1" applyBorder="1" applyAlignment="1">
      <alignment horizontal="center" vertical="center"/>
    </xf>
    <xf numFmtId="164" fontId="10" fillId="7" borderId="17" xfId="1" applyNumberFormat="1" applyFont="1" applyFill="1" applyBorder="1" applyAlignment="1">
      <alignment horizontal="center" vertical="center"/>
    </xf>
    <xf numFmtId="164" fontId="10" fillId="7" borderId="26" xfId="1" applyNumberFormat="1" applyFont="1" applyFill="1" applyBorder="1" applyAlignment="1">
      <alignment horizontal="center" vertical="center"/>
    </xf>
    <xf numFmtId="164" fontId="10" fillId="7" borderId="37" xfId="1" applyNumberFormat="1" applyFont="1" applyFill="1" applyBorder="1" applyAlignment="1">
      <alignment horizontal="center" vertical="center"/>
    </xf>
    <xf numFmtId="164" fontId="10" fillId="7" borderId="16" xfId="1" applyNumberFormat="1" applyFont="1" applyFill="1" applyBorder="1" applyAlignment="1">
      <alignment horizontal="center" vertical="center"/>
    </xf>
    <xf numFmtId="164" fontId="10" fillId="8" borderId="38" xfId="1" applyNumberFormat="1" applyFont="1" applyFill="1" applyBorder="1" applyAlignment="1">
      <alignment horizontal="center" vertical="center"/>
    </xf>
    <xf numFmtId="164" fontId="10" fillId="8" borderId="24" xfId="1" applyNumberFormat="1" applyFont="1" applyFill="1" applyBorder="1" applyAlignment="1">
      <alignment horizontal="center" vertical="center"/>
    </xf>
    <xf numFmtId="164" fontId="13" fillId="8" borderId="35" xfId="0" applyNumberFormat="1" applyFont="1" applyFill="1" applyBorder="1" applyAlignment="1" applyProtection="1">
      <alignment horizontal="center" vertical="center"/>
      <protection hidden="1"/>
    </xf>
    <xf numFmtId="164" fontId="13" fillId="7" borderId="43" xfId="0" applyNumberFormat="1" applyFont="1" applyFill="1" applyBorder="1" applyAlignment="1" applyProtection="1">
      <alignment horizontal="center" vertical="center"/>
      <protection hidden="1"/>
    </xf>
    <xf numFmtId="164" fontId="13" fillId="7" borderId="46" xfId="0" applyNumberFormat="1" applyFont="1" applyFill="1" applyBorder="1" applyAlignment="1" applyProtection="1">
      <alignment horizontal="center" vertical="center"/>
      <protection hidden="1"/>
    </xf>
    <xf numFmtId="164" fontId="10" fillId="7" borderId="33" xfId="1" applyNumberFormat="1" applyFont="1" applyFill="1" applyBorder="1" applyAlignment="1">
      <alignment horizontal="center" vertical="center"/>
    </xf>
    <xf numFmtId="164" fontId="10" fillId="7" borderId="34" xfId="1" applyNumberFormat="1" applyFont="1" applyFill="1" applyBorder="1" applyAlignment="1">
      <alignment horizontal="center" vertical="center"/>
    </xf>
    <xf numFmtId="164" fontId="13" fillId="7" borderId="35" xfId="0" applyNumberFormat="1" applyFont="1" applyFill="1" applyBorder="1" applyAlignment="1" applyProtection="1">
      <alignment horizontal="center" vertical="center"/>
      <protection hidden="1"/>
    </xf>
    <xf numFmtId="164" fontId="13" fillId="8" borderId="46" xfId="0" applyNumberFormat="1" applyFont="1" applyFill="1" applyBorder="1" applyAlignment="1" applyProtection="1">
      <alignment horizontal="center" vertical="center"/>
      <protection hidden="1"/>
    </xf>
    <xf numFmtId="164" fontId="10" fillId="7" borderId="49" xfId="1" applyNumberFormat="1" applyFont="1" applyFill="1" applyBorder="1" applyAlignment="1">
      <alignment horizontal="center" vertical="center"/>
    </xf>
    <xf numFmtId="164" fontId="10" fillId="7" borderId="50" xfId="1" applyNumberFormat="1" applyFont="1" applyFill="1" applyBorder="1" applyAlignment="1">
      <alignment horizontal="center" vertical="center"/>
    </xf>
    <xf numFmtId="164" fontId="13" fillId="8" borderId="52" xfId="0" applyNumberFormat="1" applyFont="1" applyFill="1" applyBorder="1" applyAlignment="1" applyProtection="1">
      <alignment horizontal="center" vertical="center"/>
      <protection hidden="1"/>
    </xf>
    <xf numFmtId="164" fontId="13" fillId="8" borderId="53" xfId="0" applyNumberFormat="1" applyFont="1" applyFill="1" applyBorder="1" applyAlignment="1" applyProtection="1">
      <alignment horizontal="center" vertical="center"/>
      <protection hidden="1"/>
    </xf>
    <xf numFmtId="164" fontId="10" fillId="6" borderId="33" xfId="1" applyNumberFormat="1" applyFont="1" applyFill="1" applyBorder="1" applyAlignment="1">
      <alignment horizontal="center" vertical="center"/>
    </xf>
    <xf numFmtId="164" fontId="10" fillId="6" borderId="34" xfId="1" applyNumberFormat="1" applyFont="1" applyFill="1" applyBorder="1" applyAlignment="1">
      <alignment horizontal="center" vertical="center"/>
    </xf>
    <xf numFmtId="164" fontId="13" fillId="8" borderId="43" xfId="0" applyNumberFormat="1" applyFont="1" applyFill="1" applyBorder="1" applyAlignment="1" applyProtection="1">
      <alignment horizontal="center" vertical="center"/>
      <protection hidden="1"/>
    </xf>
    <xf numFmtId="164" fontId="13" fillId="7" borderId="54" xfId="0" applyNumberFormat="1" applyFont="1" applyFill="1" applyBorder="1" applyAlignment="1" applyProtection="1">
      <alignment horizontal="center" vertical="center"/>
      <protection hidden="1"/>
    </xf>
    <xf numFmtId="164" fontId="13" fillId="7" borderId="48" xfId="0" applyNumberFormat="1" applyFont="1" applyFill="1" applyBorder="1" applyAlignment="1" applyProtection="1">
      <alignment horizontal="center" vertical="center"/>
      <protection hidden="1"/>
    </xf>
    <xf numFmtId="164" fontId="13" fillId="7" borderId="47" xfId="0" applyNumberFormat="1" applyFont="1" applyFill="1" applyBorder="1" applyAlignment="1" applyProtection="1">
      <alignment horizontal="center" vertical="center"/>
      <protection hidden="1"/>
    </xf>
    <xf numFmtId="164" fontId="10" fillId="7" borderId="46" xfId="0" applyNumberFormat="1" applyFont="1" applyFill="1" applyBorder="1" applyAlignment="1">
      <alignment horizontal="center" vertical="center"/>
    </xf>
    <xf numFmtId="164" fontId="10" fillId="5" borderId="43" xfId="0" applyNumberFormat="1" applyFont="1" applyFill="1" applyBorder="1" applyAlignment="1" applyProtection="1">
      <alignment horizontal="center" vertical="center"/>
      <protection hidden="1"/>
    </xf>
    <xf numFmtId="164" fontId="10" fillId="5" borderId="36" xfId="0" applyNumberFormat="1" applyFont="1" applyFill="1" applyBorder="1" applyAlignment="1" applyProtection="1">
      <alignment horizontal="center" vertical="center"/>
      <protection hidden="1"/>
    </xf>
    <xf numFmtId="164" fontId="13" fillId="8" borderId="55" xfId="0" applyNumberFormat="1" applyFont="1" applyFill="1" applyBorder="1" applyAlignment="1" applyProtection="1">
      <alignment horizontal="center" vertical="center"/>
      <protection hidden="1"/>
    </xf>
    <xf numFmtId="164" fontId="13" fillId="8" borderId="56" xfId="0" applyNumberFormat="1" applyFont="1" applyFill="1" applyBorder="1" applyAlignment="1" applyProtection="1">
      <alignment horizontal="center" vertical="center"/>
      <protection hidden="1"/>
    </xf>
    <xf numFmtId="164" fontId="13" fillId="5" borderId="55" xfId="0" applyNumberFormat="1" applyFont="1" applyFill="1" applyBorder="1" applyAlignment="1" applyProtection="1">
      <alignment horizontal="center" vertical="center"/>
      <protection hidden="1"/>
    </xf>
    <xf numFmtId="164" fontId="13" fillId="5" borderId="56" xfId="0" applyNumberFormat="1" applyFont="1" applyFill="1" applyBorder="1" applyAlignment="1" applyProtection="1">
      <alignment horizontal="center" vertical="center"/>
      <protection hidden="1"/>
    </xf>
    <xf numFmtId="164" fontId="10" fillId="6" borderId="46" xfId="0" applyNumberFormat="1" applyFont="1" applyFill="1" applyBorder="1" applyAlignment="1">
      <alignment horizontal="center" vertical="center"/>
    </xf>
    <xf numFmtId="164" fontId="13" fillId="0" borderId="45" xfId="0" applyNumberFormat="1" applyFont="1" applyFill="1" applyBorder="1" applyAlignment="1" applyProtection="1">
      <alignment horizontal="center" vertical="center"/>
      <protection hidden="1"/>
    </xf>
    <xf numFmtId="164" fontId="10" fillId="7" borderId="45" xfId="0" applyNumberFormat="1" applyFont="1" applyFill="1" applyBorder="1" applyAlignment="1" applyProtection="1">
      <alignment horizontal="center" vertical="center"/>
      <protection hidden="1"/>
    </xf>
    <xf numFmtId="164" fontId="10" fillId="7" borderId="44" xfId="0" applyNumberFormat="1" applyFont="1" applyFill="1" applyBorder="1" applyAlignment="1" applyProtection="1">
      <alignment horizontal="center" vertical="center"/>
      <protection hidden="1"/>
    </xf>
    <xf numFmtId="164" fontId="10" fillId="5" borderId="46" xfId="0" applyNumberFormat="1" applyFont="1" applyFill="1" applyBorder="1" applyAlignment="1" applyProtection="1">
      <alignment horizontal="center" vertical="center"/>
      <protection hidden="1"/>
    </xf>
    <xf numFmtId="164" fontId="10" fillId="8" borderId="46" xfId="0" applyNumberFormat="1" applyFont="1" applyFill="1" applyBorder="1" applyAlignment="1" applyProtection="1">
      <alignment horizontal="center" vertical="center"/>
      <protection hidden="1"/>
    </xf>
    <xf numFmtId="164" fontId="10" fillId="8" borderId="43" xfId="0" applyNumberFormat="1" applyFont="1" applyFill="1" applyBorder="1" applyAlignment="1" applyProtection="1">
      <alignment horizontal="center" vertical="center"/>
      <protection hidden="1"/>
    </xf>
    <xf numFmtId="164" fontId="10" fillId="5" borderId="3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45" xfId="0" applyNumberFormat="1" applyFont="1" applyFill="1" applyBorder="1" applyAlignment="1" applyProtection="1">
      <alignment horizontal="center" vertical="center"/>
      <protection hidden="1"/>
    </xf>
    <xf numFmtId="164" fontId="10" fillId="6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164" fontId="14" fillId="0" borderId="1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right" vertical="top"/>
    </xf>
    <xf numFmtId="164" fontId="14" fillId="0" borderId="4" xfId="0" applyNumberFormat="1" applyFont="1" applyBorder="1" applyAlignment="1">
      <alignment horizontal="right" vertical="center" wrapText="1"/>
    </xf>
    <xf numFmtId="164" fontId="14" fillId="0" borderId="4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7" fillId="0" borderId="0" xfId="2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horizontal="right" vertical="top"/>
    </xf>
    <xf numFmtId="0" fontId="11" fillId="4" borderId="32" xfId="1" applyFont="1" applyFill="1" applyBorder="1" applyAlignment="1">
      <alignment horizontal="left" vertical="center" wrapText="1" inden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164" fontId="10" fillId="7" borderId="46" xfId="0" applyNumberFormat="1" applyFont="1" applyFill="1" applyBorder="1" applyAlignment="1" applyProtection="1">
      <alignment horizontal="center" vertical="center"/>
      <protection hidden="1"/>
    </xf>
    <xf numFmtId="164" fontId="10" fillId="6" borderId="16" xfId="1" applyNumberFormat="1" applyFont="1" applyFill="1" applyBorder="1" applyAlignment="1">
      <alignment horizontal="center" vertical="center"/>
    </xf>
    <xf numFmtId="164" fontId="10" fillId="7" borderId="15" xfId="1" applyNumberFormat="1" applyFon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1" defaultTableStyle="TableStyleMedium2" defaultPivotStyle="PivotStyleLight16">
    <tableStyle name="Стиль таблицы 1" pivot="0" count="0"/>
  </tableStyles>
  <colors>
    <mruColors>
      <color rgb="FFE3EBD1"/>
      <color rgb="FF336600"/>
      <color rgb="FF456303"/>
      <color rgb="FF548235"/>
      <color rgb="FF669C06"/>
      <color rgb="FF6E9D05"/>
      <color rgb="FFAFC77B"/>
      <color rgb="FF95B450"/>
      <color rgb="FF66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161925</xdr:rowOff>
    </xdr:from>
    <xdr:to>
      <xdr:col>1</xdr:col>
      <xdr:colOff>1905000</xdr:colOff>
      <xdr:row>3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28625"/>
          <a:ext cx="1847850" cy="457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20</xdr:row>
      <xdr:rowOff>304800</xdr:rowOff>
    </xdr:to>
    <xdr:sp macro="" textlink="">
      <xdr:nvSpPr>
        <xdr:cNvPr id="1025" name="AutoShape 1" descr="data:image/png;charset=utf-8;base64,iVBORw0KGgoAAAANSUhEUgAAAZ0AAADKCAYAAAB+I51ZAAAAAXNSR0IArs4c6QAAAARnQU1BAACxjwv8YQUAAAAJcEhZcwAADsMAAA7DAcdvqGQAAB+ESURBVHhe7ZyJjWNBckTXFtkhQ2SJTJEtMka+SPO0CCA2kHWQ0yR7euIBhf6/jryqmElyhv8fpZRSSimllFJKKaWUUkoppZRSSimllFJKKaWUUkoppZRSSimllFJKKaWUUkoppZRSSimllFJKKaWUUkoppZRSSimllFJKKaWUUkoppZRSSimllFJKKaWUUkoppZRSSimllFJKKaWUUkoppZRSSimllFJKKaWUUkoppZRSSimllFK+lP/81f7X2n//aqWUUsqXQ4Gh0DgUof/652UppZTyNfzHr0bB+bf/vyullFJeCJ9yTp9oVJim5vz7r+ZjKXfS9T+/mvdJl0NBpI8xoT616evAtIfGJziBbr8HbKHfSf+RO8lWYwy5KUdM/iQpk5ZvDPIr0dM+Cl+j5nCPD/oETJtk+zjN7ZviM8VjJwNyn32/uM8Y5nmCZ+K029+08TQO6FzNk65JrvsrP/Ks63xOrwH61TL+yGNN+up2MGf1ekh7medykOsoBqv9Ub/syfXYOvkIaSe2pYz0M/0CjaVu+eb9057SVvvzzPjkB2CP4pVxV5N9xMZRvD/GZFSioDhpuDbUg+OBAYLp95BzJl0KKmOgjXC4Tz9SVs5Brt9rPv1CfXqB8dfHYfILuTlPyH75M5HjyPfDyD1zHO7TjiQPccYIuKdJv/bW7cEWt0dyFCet0T1kvE8ypjghQ+M5Box7DJ6N02T/yj73ietcB/gpnTexYn7KZr36cy5+53mb1vsc2ep9kiWYk3LTfuDeY6o5OmeAbNnvIJ/GmOA+94h1ud8i7VSsxMoeX4M/zKHfdbOGeak/dQD33qcYe6wmX4VskB7du93opS/jIx8d5rh8SP/ejju4YnJGwRQ4cQrC5CwB8b5cwxjrTnZOsvMgIoM+wZju/cD5mrRv4ka3kwdrIsdTx7ResfMDnijBCa1xJtnop4HsTz0eT+nxOS73Rgb+rmIIk525X9Mc+Zy6ncn+XLfa47QB3K+Uk7ok19eAzgD98ok1rJVMwT3zHM1VApvsly27OWl/6hZ+ZkD+uHz+qt/15P1Kh/D56QModo7HDrQudbNOffwV9Lt/sPLZmewTOZZ7pjhM/kwxkjztVcr7CBiQQUkmZ1jjfQSX+6mJKVCs8z7Xpes8HKBgekvZ3Hsfc9xXPxC6Zj7XgjWud2LyS/HxJl2TP0mupYk8SOLmQGGD++fxFtynbb5Oa6YmH6f98RfjjYwprs60lqY1N3FKO2TjtFZz1beyjz73FVinfUk5rsuv+atYgM4oTfJ1nfZiA/dTkx2s9bMgmIONwJxcr+a60l9I+axBLvMVN10rJkL+y9ZVrEXaKdsEffLJUUzBbeCvdOs6beA6/eZefemDk/Zwr+b9LsOvsTvjkTEU7mPuyUeYjE8mZ7TJwh1bMR2c1C9dU7C1GfT5PUyy6XObWOP3spl1Oihc+6aknolJN3JdjvuQ/kzkOPLpA/mPHMdjtgI5bis6JFekbnB/pjXJZCPrFecbGVNcnclOdGjN78RpWiub1beyjz75CdKndSnHdfFXPnGd55cxl4e/3ief0oaJPKPCbZjmpP0rXb7W7ZO/kH2SCR5fzVvhuiTL53MvnxzWKMYuA7001nif+zn5zb36ck+clT1aI5tchtvKtWIjtC+J+4VtkvExMGAy1JmcyXUe7BWMZ6AyeNLl/Qq8NsmDKFK21vBXcO8BRwbN5yHDZbsdKya/Jhu5pz/9mchxvZBYu1qv2O3IddOaSbbv7/SiTtxe4TG5kZF7kUx2+n79Tpwm+7VOfSv7tM+Ca8UOUo50sc7n0Sc58kXxkg76BNfyNccmmJP2575Mc9L+lS5/XWQ8uXbZ6R9I7s1+pZ3o9VgyJltE6vQ16NQaZMNJB3DvffLTyVgkrJetshG9rnvyZxUn6dO4x/hjpEOAgXJqckYHQrhjwmWAB1Nk8KTL7VHgJVtztGmyxeVwnQeCOX4A0OFygXWuW7Kli78Zq8kv1vk8j0/6M3Gyi3vmONy7f0naBIqlw73rl+1+WPE5ZXGvOGmN7oFxj9OtDI+Dj+cYpI5n4gST/YqV+vibsrie9LmdKUe6pnWSnfZIj/uK725LjrPW4y0Z3see+OuGOT4OaT+krpyje6F9SXs9Tqylj+ayJ9LOjJf00y/SV65dj3TvfPD1kDIVY48VdkoP/T5fPisuut/JEGmfw3zGci8VJ9+Ht4Hjco7mgZicUTAdf/GkDEgd2UC6PMAKPGOCgGudNkCbID0JfR7caeO4z42Rr2p+cAF9KSfX0GT/5E+Sa2kJOn18d3BOsafJHl3roPqYkzI9LnkWaMxPdjIg5biP3Kddqz1dyVghvX4O0ZV92ktvQmNpT8qRrvSdPtmqNUKy3f/pHDLHm4Ns4iXZtOnsZ98UB5AMNR9POZPPjOfe6HxkbJLJTu49Hu4nLc9j6mftZLP8YjxlcJ99yHS9q/Og5jZM+wzpG0jOhGxw2SCfsv/HI8fL6+CFsDtYHGId7OmQl58H58GT6nckE395DhWkfKPw19Ki83padEryJxQdzuJf9y78BUyfwP5qWnReT4tOSb570em7869h9RVdKaWUUkoppZRSSimllFJKKaWUUkoppZRSSinlKT71E4j+9KKUUv5gSOCrtoOnCOQjWvhNkK/P34zotyTeVuQ8/x0Pvzu6+TEpv1tbyRA+nr9n4t7Hve1+V3SzbhpTO6HfNqlNv8PKOf3xbSnl20IxOf2ynUTGpw6hgqOkqqTnc0iOeZ8JU59kdj9yvPnBa/46P+0D7j0ZM/8k90b3xM26m7grPhlHX6fYy1f+pq+llPItUILaJX0lNYfEl0ktE3+SyRGYf0qOSry+zpkSM9An2fxNH1brHJfxCKd1N3EHZGTxyj6u81Mo97mulFJexk0yB+ZkMk6mxDclzFOiy+KhxLtL+mKXoFc+eBH0a4d1qzhNRfKGm3U3cYdJlvuiGGZsnrW9lFKegqS0SqYOiek0D1n5Tnpad0qkWZRUhOjnr9pkD+tWdq6KHf1KzoynD7CTu1pz4mbdys8JfGA+hQTZXIvVp7Us8KWU8lJuis7tu+EpiSoROpkQHb0jd5uk3/uULPOd+1T4BP3oTuh/tuiskvmJm3XPfApRvDM2K33qb9EppbwMT0zZpsTKfCXlHbuE7TqQNSV/oD91rZLvpG9n6yuKziRT9rq/ycoWZ/IFG1y2bFWx1r1s0PoWnVLKt4CkNCVTsUpWE6uEnTBnSsT0oStZJUbmp76pTyhhJ76Ga1rCOv/kAEr02X/iZt0jcYfJbhUeZKx0ak4ppbwFEtWu6JCMT+/IBbJWCd9BXiY/1q2S3yph0pe2I3vlz6p4uWzWpr+rdasiduJm3SNxh8lvxU2Fa5qDnqnIllLKS9gVHSWt1XhykyjRl3OUhDOpO7lutYa+LE4OMjzJZrGbfM41gnmsf5TTukfjDukHZF/GTMV0F69SSnkbN8XAIXmtEp/alGx93FsmepK/jyerTySJy9jJUZsKjnzVp4hbbtY9GneBnbJZLcn9aMEppfzRfDKRkazzU1QppZQfDO+kp08z74CC88hXUqWUUv5w9NXUu/mU3lJKKaWUUkoppZRSSimllFJKKaWUUkoppZRSyl9F/8t0KaWUhyGBr9qO6ceheqyLWj6xQM8a85bkI3Bo02Nybn4cmo+LmR434+P5lIPJFrXdo2tUGLN5PKZxtR23Nu3GSinlW0ExmZ5D5pDISK4inyM2PXuMhJn3U6I/FRTGc12C/e5D2gfcuy7mn+Te6FbReTTR38R9Im1Chhc47rGnlFK+HSRKEtTuuWoqKM5ULEh2uyQqOZ6cJznJKalr3Asc0CfZ/E0fVuscl7HiZN/ETdxXnGy68auUUr4Ukv8pWcKUjBPm5Lv9KWHyzn33qWBKzjdFByZ9YuWDF8FVQWTdSv9UJCeeKTo3cZ+4sUkFrUWnlPI2bosOyek0D1n57znTulMinYoS96zxNrErTqti519fMZ4+wE7uak2iouPttI45p7hP3Nh02odSSvlyborO7Tv5KdEhPxMb81bJTu++TzatZEyFT9DPuoT+Z4uOCskznxa0dmXvbdyTW5t2uksp5ctQIZjalFiZr6S8Y5ewXQeypuQP9N/oUmLNr9J2tmLbpJd+rdn5MMVmkqli4f6uYD1zJiZfsMFlT7ZONiXIPc0ppZQvh+Sz+1Rx+64ZVgk7Yc6UiOlbJeBEn4imorOyQQk78TVcT7ZNulY2PMLKpkfi7tzYhK/MefQTVCml/DYk2F3RIUHdviPeJXwHeZkUlQhvWSVlZK/80ZpMtp6kWZv+rtatCsYjrOL7SNydk00ab8EppXyEXdHRu+bVeHKTKNGXc06JkIKQxYz5t59IHHT7uix2k8+5RjAv7dqBDC+S2DnZ+2jcnZ1N0peFupRSvgWnYpAoqTlK6mpTQvRxb57oc2ySs/pEkqSsRHLUpoLzTALXGm/T+kfjLk42UTxdt9rpjUIppXxbSGIkv09Asm4CLaWUvwg+gay+3nk1FJxnvpIqpZTyh6Kvpt7Np/SWUkoppZRSSimllFJKKaWUUkoppZRSSimllFL+KvpfpksppTwMCXzVdkw/DtVjXdTyiQV61pi3ZHqESz6e5vbHoaxzOdPjZnw8n3Iw2aJ2++ga5qbcRI+1Oc1z8lE70yN82B+f0x/UllK+JSSrKYk5JDF/9pcKjpLx9HwwkmreZ6Ll/pQcGT8laOx3H9I+yETM/JPcG93gReE0nzk3uoWKyQ5knfawlFI+jj6N5KcURwnVIcllscjEn0iOF4JJTqKv2FafNjTuBQ7ok2z+pg+rdY7LWOExpEDsignjNGTeFB3JXvkO6L2RVUopL4Pkf0qWMCXjZEqQSrLOKeFOxYP5N3ZO+sTKBy+Cq4LIupX+qUie2MXA/Z9iOnEzD7/QW0opH4NEdJvMT/OmpDat457+FVNC5p413iaYt7JzlejpV6FhfErMO7mrNTtWtoDr4u9qniMfmOsxysLNPB+/kV1KKV/GTdG5fSevpOYgn7WOEuMEOhg72bSSMRU+sUr0Stgw+QD0TzbdfPU2sbIlvwK7LTqKs+8ROjxGXKcs7uV7KaW8BCWoqU2Jlfk3iYkEtkrYrgNZq0R6mwSV7POrtJ2tq0RPv9bsfJhiM8lUkXZ/k5UtzPcClkWHe5ctWye/syBynT5IXimlvAUS1ZRMRSauHauEnTBnSsT03SZAfSKais7KhlWC9TVcT7ZNulY23IC+LDqK9art9EwxlX3aO/TlXqtAllLKWyBR7YrOlBxXePLegbxMoKx7JPmtiuGUWIXW+FdQQJ/sYe2qGOS6VRG74Taukz0Tky0qKLJ7KqiP7G8ppfw2u6Kjd8qr8eQmgaEv5yhhZlIXJM8sZszPBAr0Z0Fz0O3rsthNPucawby065bbZI8dN/Nu7FYRUqF+dH9LKeWlnIpBoqTmKKmrTUnax715wsyxSc7qE0mSshLJUZsKTibwG5Tkp7ay+bboQNo9xUh7qrYr0KWU8u35ZCJ7JEGXUkr5AfDuenqH/Q4oOP2qqJRS/iL0Fc+7+ZTeUkoppZRSSimllFJKKaWUUkoppZRSSimllFLKX0X/y3QppZSHIYGv2o7px6GnR69Mj4dJ+OFnzsnH09z+OJR1Lmd6BI2P51MOJlvUTo/gEcxNuYketXOa52iNWsYox/tj2lLKt4ViMj2HzCGR8alDqOAoGSvp+RySat5nouX+lCAZPyVo7Hcf0j7IZMz8k9wb3eBJ/zSfOTe6BfvDmhXSLV/5y/0prqWU8naUoEhcK5TUHBJmJrVM/EkmR5jkJPqKzdc5GvcCB/RJNn/Th9U6x2Ws8BhSIHbFRJ8YkXlTdCR75TsgB5nOyY5SSvlSSP6nZAlTMk6mBKkk65wS3VQ8mH9j56RPrHzwIrgqiKxb6Z+K5IldDNz/KaYTp3kqShmbZ2wvpZSnuS06u6QrkJXvpKd13NO/YkrI3LPG2wTzVnauEj39KjSMpw+wk7tas2NlC7gu/q7mOfKBuR4jFZPVp7WpwJdSysu4KTq374an5It81jpKjBN6R36yaSVjKnxileiVsGHyAeifbFol8xMrW4i1998WHcXZ9wgdilGLTinlYyhBTW1KrMxXUt6xS9iuA1mrREr/jS4ly/y6aGfrKtHTrzU7H6bYTDJVpN3fZGUL870wZNHh3mXL1slvLzR+7ai/RaeU8hZIVFMyFatkNbFK2AlzpkRMH7pu0CeiqeisbFDCTnwN15Ntk66VDTegL4uOYr1qOz1TTGUfcle2ck9/KaW8BRLVruhMyXGFJ+8dyMvkx7pHkt+qGCJ75Y/W5Lt6T8asXRWDXLcqYjfcxnWyZ2KyRQVFdk+xmYpVKaW8jF3R0bvj1Xhyk0jRl3OUMDOpC5JnFjPmT8mS/ixoDrp9XRa7yedcI5iXdt1yEyvAjpt5N3ZnnFVMd/EqpZS3cSoGid5ZO0rqalOS9nFvnjBzbJKz+kSSpKxEctSmgiNfmXuLCsPUVjbfFh1Iu6cY5X604JRS/mg+mcgeSdCllFJ+ALyTnt5hvwMKjn+9VEop5Yejr3jezaf0llJKKaWUUkoppZRSSimllFJKKaWUUkoppZRS/ir6X6ZLKaU8DAl81XZMPw7V43TU8okF0+NhEn74mXPy8TS3Pw5lncuZHkHj4/mUg8kWtd0jePIxNWoeDz1eJxtrT2QcPT5TjNXSv1JK+RZQTKbnkDkkMU+QKjhKxkqqPoekl/dToj8VFMZPCRT73Ye0D7h3Xcw/yb3RraKzK0yKz6OoqHgBw57TfjH+qSdIlFLKkimpJVPCnIpFJv5Ecjw5T3KSU1LXuBc4oE+y+Zs+rNY5LmPFyT54tuhQOLLoTXF0bvwqpZQvheR/SpYwJeOEOZn4WJOFakqQzpScb4oOTPrEygcvgquCyLqV/lNyF68sOsQnP7GgB1mreJz2oZRSvpzborNLugJZmfimdavkL6ZkyD1rvE3sitMqydKvQsN4+gA7uas1iYqOt1ynouPtFHdYzaN/KjqnglRKKS/hpugoEZ7eyU/JF/msdZiXfULJ8GTTSsZU+AT9rEvof7bo/M5XVFq7shcU+1M8VnPonwoLcxkrpZSXo0IwtSlxMV9JeccuYbsOZE3JH+i/0aWEnQl1Z+sris4kU4XC/V3BeubsYL10qFioyVauHyk6Kz9LKeWlkNCmZCUeeSd/m8iYMyVi+tB1w+rrIWSsbFDCTnwN15Ntk66v+IpqZZODbVnYkin2si/3TkXx9Mm1lFK+HBLsrujcJDyxS/gO8jJRs+6UfJ1VMUT2yh+tyWRLn+xhbfq7WndTME7cxHdVCB3k5BwVl+RGXimlvASSzypJ653yrig5twk05yh5r955kzyzmDF/Spz0Z0Fz0O3rsthNPucawby0awcyvEiqKLi96PI4KDZZXBMVRpc12TfNK6WUb8GpGCRKoo6SutqUpH3cmyf6HJvkrD6RJCkrkRy1qeDI11MxcLTGW65XzL09Gn+1KUbaj1JK+RGQ0D71LpqEffqkVUop5QfBO+npHfY7oOD412KllFJ+OPpq6t18Sm8ppZRSSimllFJKKaWUUkoppZRSSimllFJKKaWUUkopz6DHqNAeeQRMuUe/OWp8Syk/gumhljcoGd4+C2yHCpe3Tz3J4LvRolNK+VGo6Dz6jLSveLYZD89cJVRkM/a306JTSim/+N2iwyeZ6YnNDuOnOT+dFp1Syo8jP+koyenTRo57P82LTz5SfyoaSqT6as7/bYj1kidZjst3vfrE5sl5+hSnOSvfsDe/2mNO9rHev5KUT2pum5A93pKUI3/dL49X2pVorebLV78W9PUhqaWUl5MJSAlKiU6JT0UCpk869OU85mThIVEqWbocJUfNV5KWPN3LLv4qSeYYqO8R3+SDkE3uq/q0RjJcNz5Ma9wWFQ8he9Mnly1dgrmuN8n1gj63BeiT7lJKeRmZgFYJyftITll0uM+kpWTrSc9lscblkqwz6Sq5S5buHc11Pep7xLeUgy3YRJ/0pu+M5yeO1M24iqnDHPmbciHjN83Z4fIdt02s5pZSypeSCegmIWXym5K+cHmax1+/Fl6ElHAdFYBMvJN+9T3qG7J1jz7m6y9w7fMnmeBy/NpBlgrWVJiy6AD3tCx0Eyvbpn76JhtLKeVLyQR0k5C49sQ/JX3h8rzQZFHxMUBHJmHBPJpsmvSr7xnfpJcx5NCnJJ96JpnwqqID6p/GnJVtUz99k42llPKlZAK6SUhce9GBKWkpOaqQqBDwV9dKmlzn/S6hug0pC9T3qG+ymb+SP/UJ7vNTR9pDMZkKqNszxdT1TnjRmnD5ztRPX+5fKaV8OZmAbhLSlCDpYx4JV0wJmTmejLnXOubqPm1AvtuQiRxdfj/JmeTS53JBstx25mUfII8xLwxpm4qH60aOxzDnqHC5bGS6HsZku+xwHXkvkOO6uXZZpZTyMm4SVSYkrj1pCfqZq5YJGujzhPwIrJPs1O9Jmqb7R30DbMy56vOkL5jHmNrkn4qK2hS/lAP8zUKj5vHVWrc57x2Xg3zsadEppfxIlOxKKaWUt5CfitSe/RRUSimllFJKKaWUUkoppZRSSimllFJKKaWUUkoppZRSSiml/Av5CItsq0dNlO8Lj/3Ix7RwPz2epHyW/CFpf0C6Jx+n03j9gWgT/WGGgv4+s+jPYyo6ff7U90PPW3PYo9y78k/0zDmh+8brD6NF5+eRRUefZv3hiuWz7F535Z5+gv8getekdvux89Gic/vxloPg82ipgwPj41OBm77+83k37+BTj5AvDvf036K4pw3S6f0nffzFH72DU3u0WGTR2b0wXQ/N95NrlwP4wzxHa9NOnYHsVxzU8gxJh7e0A1bjeSa4XvmfyLY8qxnT07k8McXWkfyMHesUr9s4aR/UUqb6kKs5kxz6NE5Lf329ms62SBlpy6NMe6vYqe3iXH6D0yFesXqRAf1+sHTIfS4brheBwzwdOB0CX8caPyxKtHmQZZ/IOcjINQ4xcT3IU5xSNnLyAJ+Q/7kOufT5npz0adznsN7vb3C9iv304lbMNYYfvpdcu/3+YhaSMc3FDsbwS+AzfbszlHFJO4F733fWa5y1PpY2nEjZk/7cy1xz4ma+76NgnXxh/U2cXIbszjkulzG/B+I76XIf8gxkjBjz+Vz7+DNkjLB9stN9KV9EbvgtOhhsTpKHis30e9AB9UOsjZZMzdG9xn0NTIeQPj9EjJ9sEtKzOnD+ojjNXSF7+Cv/kKH94K846fNx8YxdxIQ1ahlnkfuCrW5vninm0sdfIRm5T0owuT/TfkmG7ExZaSfjbkPiOrDDZd2Q+5b2QPYpBrcw/7SnqSPPR45nnKbzBLnPky0+R2dQ+yPQ7/KZ7+cl7UvS3keRf2lXgg2P7E25JDf8Fm3ctPH0a7NWBw/o90Obh/32xTAdQnxyvxj3A8SBos+bbJzkObIj193iMSH+skvXtClprPSt4vLoi4b5iplsnNajz+3DbprwM6Vr5LiNbrP7pGuX4fFK6EcWSIc3tx95bmfiZ2I3bwX2sVbnZoo/NsgvSBtP3MzPeHks4dk4Mcf3nXWKvfA5q3OZcUKX7FDLvZ7maP0jKDZTDGWvt2le+U3yQN6iDZo23jcrXwAO/X5oWeOHPQ/n7SEG5PiBYdzvMyFwLRmTPMftkH/uxwmXzzpskRz1ST6c9OV8MSW9Hcz3syC56HSQ6fvEdd4jh3lKQIqv8DHm0tDnfZIpn09nyGWC1tEPLnOCtT7XZd0iGdKdsUO/dIDbdwPyse2E9gAyduh7Jk65jjV+DsHnrM5lvr7cVtA62cy46831j8C6ybfUCeh8ZG/KJbnht2iTpo2n3zcr72E6OLnJOUf3fjDADzowP2WnDalLa5Ct63xBiXwxpf4Tvl66kKEXQ/p90pfjcPJhApl5FmSbwzyXi93+QuaaOazVXiHDbfTEhizplq70cbIj45RrAB3yKW1IWOs6mPtI/ABdkpO2aE9kL0x+7Tj5IDRvOhuTbTdx8jkg+Q5ztK/aH50BkfpTLrjs1JP7fgs6ZVuC/hzTPpYvZtpwoJ+NXaHDPG08/b5ZOsQ+lw11vdOLYzpc2OUHljHm+KGcDlDalAcqbUw9yJe9aats0ItL9y7fod9lK9byIeWd9Gnc52Cr61AsVzYB8/MspJy0BbDf4y1/pvgK5rguxmiKf+rReo1D2ptxVZwyrm4XdiiOrPUxZLtfkw2J4px6IOVBzsMG92FimoOPHgv5SvN+QJ+vzzhBrtN+uO+Sr3XyXfEE/D3pyrOQuljv49KbtqSfTtqRaG8FsrjPPSxfQG64oN83IZkOoZg2S5uq5jq1wbvm8mSbWh5g+pKUwQF0GdOa1CPku8NcGkwvLAd/NRemWPr6kz6Ne8LL+RrbvYjyxQ2eSLSHnlTAbYG8B60V6HJb0OtJQXo9JpKhlrbmOM11gPZGzWWkTe47SP4JnS23nXhMa+lznaz1OKyQPLWMN2hO7tdNnCDnuD9AH2dP/uo+SVtzTo7T3ObcM9nv9qh/Qvs4NV/jdnBNW8ksfzi88DOBOH/a5uMLNr+LqSiVr4cYT0k1UcL6NJzDmwL2LLfxeDXkhlf6WX4gP6no6F3ZO2nReT2cv90ZFdr/75CMseOVr5vv5Gd+Citly08qOp+gRef7wDn9DnuhM/HKZPxdik4ppZRSSimllFJKKaWUUkoppZRSSimllFJKKaWUUkop5cfwj3/8H1ZFkUHWr/eyAAAAAElFTkSuQmCC"/>
        <xdr:cNvSpPr>
          <a:spLocks noChangeAspect="1" noChangeArrowheads="1"/>
        </xdr:cNvSpPr>
      </xdr:nvSpPr>
      <xdr:spPr bwMode="auto">
        <a:xfrm>
          <a:off x="1129665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304800</xdr:colOff>
      <xdr:row>20</xdr:row>
      <xdr:rowOff>304800</xdr:rowOff>
    </xdr:to>
    <xdr:sp macro="" textlink="">
      <xdr:nvSpPr>
        <xdr:cNvPr id="1026" name="AutoShape 2" descr="data:image/png;charset=utf-8;base64,iVBORw0KGgoAAAANSUhEUgAAAZ0AAADKCAYAAAB+I51ZAAAAAXNSR0IArs4c6QAAAARnQU1BAACxjwv8YQUAAAAJcEhZcwAADsMAAA7DAcdvqGQAAB+ESURBVHhe7ZyJjWNBckTXFtkhQ2SJTJEtMka+SPO0CCA2kHWQ0yR7euIBhf6/jryqmElyhv8fpZRSSimllFJKKaWUUkoppZRSSimllFJKKaWUUkoppZRSSimllFJKKaWUUkoppZRSSimllFJKKaWUUkoppZRSSimllFJKKaWUUkoppZRSSimllFJKKaWUUkoppZRSSimllFJKKaWUUkoppZRSSimllFJKKaWUUkoppZRSSimllFK+lP/81f7X2n//aqWUUsqXQ4Gh0DgUof/652UppZTyNfzHr0bB+bf/vyullFJeCJ9yTp9oVJim5vz7r+ZjKXfS9T+/mvdJl0NBpI8xoT616evAtIfGJziBbr8HbKHfSf+RO8lWYwy5KUdM/iQpk5ZvDPIr0dM+Cl+j5nCPD/oETJtk+zjN7ZviM8VjJwNyn32/uM8Y5nmCZ+K029+08TQO6FzNk65JrvsrP/Ks63xOrwH61TL+yGNN+up2MGf1ekh7medykOsoBqv9Ub/syfXYOvkIaSe2pYz0M/0CjaVu+eb9057SVvvzzPjkB2CP4pVxV5N9xMZRvD/GZFSioDhpuDbUg+OBAYLp95BzJl0KKmOgjXC4Tz9SVs5Brt9rPv1CfXqB8dfHYfILuTlPyH75M5HjyPfDyD1zHO7TjiQPccYIuKdJv/bW7cEWt0dyFCet0T1kvE8ypjghQ+M5Box7DJ6N02T/yj73ietcB/gpnTexYn7KZr36cy5+53mb1vsc2ep9kiWYk3LTfuDeY6o5OmeAbNnvIJ/GmOA+94h1ud8i7VSsxMoeX4M/zKHfdbOGeak/dQD33qcYe6wmX4VskB7du93opS/jIx8d5rh8SP/ejju4YnJGwRQ4cQrC5CwB8b5cwxjrTnZOsvMgIoM+wZju/cD5mrRv4ka3kwdrIsdTx7ResfMDnijBCa1xJtnop4HsTz0eT+nxOS73Rgb+rmIIk525X9Mc+Zy6ncn+XLfa47QB3K+Uk7ok19eAzgD98ok1rJVMwT3zHM1VApvsly27OWl/6hZ+ZkD+uHz+qt/15P1Kh/D56QModo7HDrQudbNOffwV9Lt/sPLZmewTOZZ7pjhM/kwxkjztVcr7CBiQQUkmZ1jjfQSX+6mJKVCs8z7Xpes8HKBgekvZ3Hsfc9xXPxC6Zj7XgjWud2LyS/HxJl2TP0mupYk8SOLmQGGD++fxFtynbb5Oa6YmH6f98RfjjYwprs60lqY1N3FKO2TjtFZz1beyjz73FVinfUk5rsuv+atYgM4oTfJ1nfZiA/dTkx2s9bMgmIONwJxcr+a60l9I+axBLvMVN10rJkL+y9ZVrEXaKdsEffLJUUzBbeCvdOs6beA6/eZefemDk/Zwr+b9LsOvsTvjkTEU7mPuyUeYjE8mZ7TJwh1bMR2c1C9dU7C1GfT5PUyy6XObWOP3spl1Oihc+6aknolJN3JdjvuQ/kzkOPLpA/mPHMdjtgI5bis6JFekbnB/pjXJZCPrFecbGVNcnclOdGjN78RpWiub1beyjz75CdKndSnHdfFXPnGd55cxl4e/3ief0oaJPKPCbZjmpP0rXb7W7ZO/kH2SCR5fzVvhuiTL53MvnxzWKMYuA7001nif+zn5zb36ck+clT1aI5tchtvKtWIjtC+J+4VtkvExMGAy1JmcyXUe7BWMZ6AyeNLl/Qq8NsmDKFK21vBXcO8BRwbN5yHDZbsdKya/Jhu5pz/9mchxvZBYu1qv2O3IddOaSbbv7/SiTtxe4TG5kZF7kUx2+n79Tpwm+7VOfSv7tM+Ca8UOUo50sc7n0Sc58kXxkg76BNfyNccmmJP2575Mc9L+lS5/XWQ8uXbZ6R9I7s1+pZ3o9VgyJltE6vQ16NQaZMNJB3DvffLTyVgkrJetshG9rnvyZxUn6dO4x/hjpEOAgXJqckYHQrhjwmWAB1Nk8KTL7VHgJVtztGmyxeVwnQeCOX4A0OFygXWuW7Kli78Zq8kv1vk8j0/6M3Gyi3vmONy7f0naBIqlw73rl+1+WPE5ZXGvOGmN7oFxj9OtDI+Dj+cYpI5n4gST/YqV+vibsrie9LmdKUe6pnWSnfZIj/uK725LjrPW4y0Z3see+OuGOT4OaT+krpyje6F9SXs9Tqylj+ayJ9LOjJf00y/SV65dj3TvfPD1kDIVY48VdkoP/T5fPisuut/JEGmfw3zGci8VJ9+Ht4Hjco7mgZicUTAdf/GkDEgd2UC6PMAKPGOCgGudNkCbID0JfR7caeO4z42Rr2p+cAF9KSfX0GT/5E+Sa2kJOn18d3BOsafJHl3roPqYkzI9LnkWaMxPdjIg5biP3Kddqz1dyVghvX4O0ZV92ktvQmNpT8qRrvSdPtmqNUKy3f/pHDLHm4Ns4iXZtOnsZ98UB5AMNR9POZPPjOfe6HxkbJLJTu49Hu4nLc9j6mftZLP8YjxlcJ99yHS9q/Og5jZM+wzpG0jOhGxw2SCfsv/HI8fL6+CFsDtYHGId7OmQl58H58GT6nckE395DhWkfKPw19Ki83padEryJxQdzuJf9y78BUyfwP5qWnReT4tOSb570em7869h9RVdKaWUUkoppZRSSimllFJKKaWUUkoppZRSSinlKT71E4j+9KKUUv5gSOCrtoOnCOQjWvhNkK/P34zotyTeVuQ8/x0Pvzu6+TEpv1tbyRA+nr9n4t7Hve1+V3SzbhpTO6HfNqlNv8PKOf3xbSnl20IxOf2ynUTGpw6hgqOkqqTnc0iOeZ8JU59kdj9yvPnBa/46P+0D7j0ZM/8k90b3xM26m7grPhlHX6fYy1f+pq+llPItUILaJX0lNYfEl0ktE3+SyRGYf0qOSry+zpkSM9An2fxNH1brHJfxCKd1N3EHZGTxyj6u81Mo97mulFJexk0yB+ZkMk6mxDclzFOiy+KhxLtL+mKXoFc+eBH0a4d1qzhNRfKGm3U3cYdJlvuiGGZsnrW9lFKegqS0SqYOiek0D1n5Tnpad0qkWZRUhOjnr9pkD+tWdq6KHf1KzoynD7CTu1pz4mbdys8JfGA+hQTZXIvVp7Us8KWU8lJuis7tu+EpiSoROpkQHb0jd5uk3/uULPOd+1T4BP3oTuh/tuiskvmJm3XPfApRvDM2K33qb9EppbwMT0zZpsTKfCXlHbuE7TqQNSV/oD91rZLvpG9n6yuKziRT9rq/ycoWZ/IFG1y2bFWx1r1s0PoWnVLKt4CkNCVTsUpWE6uEnTBnSsT0oStZJUbmp76pTyhhJ76Ga1rCOv/kAEr02X/iZt0jcYfJbhUeZKx0ak4ppbwFEtWu6JCMT+/IBbJWCd9BXiY/1q2S3yph0pe2I3vlz6p4uWzWpr+rdasiduJm3SNxh8lvxU2Fa5qDnqnIllLKS9gVHSWt1XhykyjRl3OUhDOpO7lutYa+LE4OMjzJZrGbfM41gnmsf5TTukfjDukHZF/GTMV0F69SSnkbN8XAIXmtEp/alGx93FsmepK/jyerTySJy9jJUZsKjnzVp4hbbtY9GneBnbJZLcn9aMEppfzRfDKRkazzU1QppZQfDO+kp08z74CC88hXUqWUUv5w9NXUu/mU3lJKKaWUUkoppZRSSimllFJKKaWUUkoppZRSyl9F/8t0KaWUhyGBr9qO6ceheqyLWj6xQM8a85bkI3Bo02Nybn4cmo+LmR434+P5lIPJFrXdo2tUGLN5PKZxtR23Nu3GSinlW0ExmZ5D5pDISK4inyM2PXuMhJn3U6I/FRTGc12C/e5D2gfcuy7mn+Te6FbReTTR38R9Im1Chhc47rGnlFK+HSRKEtTuuWoqKM5ULEh2uyQqOZ6cJznJKalr3Asc0CfZ/E0fVuscl7HiZN/ETdxXnGy68auUUr4Ukv8pWcKUjBPm5Lv9KWHyzn33qWBKzjdFByZ9YuWDF8FVQWTdSv9UJCeeKTo3cZ+4sUkFrUWnlPI2bosOyek0D1n57znTulMinYoS96zxNrErTqti519fMZ4+wE7uak2iouPttI45p7hP3Nh02odSSvlyborO7Tv5KdEhPxMb81bJTu++TzatZEyFT9DPuoT+Z4uOCskznxa0dmXvbdyTW5t2uksp5ctQIZjalFiZr6S8Y5ewXQeypuQP9N/oUmLNr9J2tmLbpJd+rdn5MMVmkqli4f6uYD1zJiZfsMFlT7ZONiXIPc0ppZQvh+Sz+1Rx+64ZVgk7Yc6UiOlbJeBEn4imorOyQQk78TVcT7ZNulY2PMLKpkfi7tzYhK/MefQTVCml/DYk2F3RIUHdviPeJXwHeZkUlQhvWSVlZK/80ZpMtp6kWZv+rtatCsYjrOL7SNydk00ab8EppXyEXdHRu+bVeHKTKNGXc06JkIKQxYz5t59IHHT7uix2k8+5RjAv7dqBDC+S2DnZ+2jcnZ1N0peFupRSvgWnYpAoqTlK6mpTQvRxb57oc2ySs/pEkqSsRHLUpoLzTALXGm/T+kfjLk42UTxdt9rpjUIppXxbSGIkv09Asm4CLaWUvwg+gay+3nk1FJxnvpIqpZTyh6Kvpt7Np/SWUkoppZRSSimllFJKKaWUUkoppZRSSimllFL+KvpfpksppTwMCXzVdkw/DtVjXdTyiQV61pi3ZHqESz6e5vbHoaxzOdPjZnw8n3Iw2aJ2++ga5qbcRI+1Oc1z8lE70yN82B+f0x/UllK+JSSrKYk5JDF/9pcKjpLx9HwwkmreZ6Ll/pQcGT8laOx3H9I+yETM/JPcG93gReE0nzk3uoWKyQ5knfawlFI+jj6N5KcURwnVIcllscjEn0iOF4JJTqKv2FafNjTuBQ7ok2z+pg+rdY7LWOExpEDsignjNGTeFB3JXvkO6L2RVUopL4Pkf0qWMCXjZEqQSrLOKeFOxYP5N3ZO+sTKBy+Cq4LIupX+qUie2MXA/Z9iOnEzD7/QW0opH4NEdJvMT/OmpDat457+FVNC5p413iaYt7JzlejpV6FhfErMO7mrNTtWtoDr4u9qniMfmOsxysLNPB+/kV1KKV/GTdG5fSevpOYgn7WOEuMEOhg72bSSMRU+sUr0Stgw+QD0TzbdfPU2sbIlvwK7LTqKs+8ROjxGXKcs7uV7KaW8BCWoqU2Jlfk3iYkEtkrYrgNZq0R6mwSV7POrtJ2tq0RPv9bsfJhiM8lUkXZ/k5UtzPcClkWHe5ctWye/syBynT5IXimlvAUS1ZRMRSauHauEnTBnSsT03SZAfSKais7KhlWC9TVcT7ZNulY23IC+LDqK9art9EwxlX3aO/TlXqtAllLKWyBR7YrOlBxXePLegbxMoKx7JPmtiuGUWIXW+FdQQJ/sYe2qGOS6VRG74Taukz0Tky0qKLJ7KqiP7G8ppfw2u6Kjd8qr8eQmgaEv5yhhZlIXJM8sZszPBAr0Z0Fz0O3rsthNPucawby065bbZI8dN/Nu7FYRUqF+dH9LKeWlnIpBoqTmKKmrTUnax715wsyxSc7qE0mSshLJUZsKTibwG5Tkp7ay+bboQNo9xUh7qrYr0KWU8u35ZCJ7JEGXUkr5AfDuenqH/Q4oOP2qqJRS/iL0Fc+7+ZTeUkoppZRSSimllFJKKaWUUkoppZRSSimllFLKX0X/y3QppZSHIYGv2o7px6GnR69Mj4dJ+OFnzsnH09z+OJR1Lmd6BI2P51MOJlvUTo/gEcxNuYketXOa52iNWsYox/tj2lLKt4ViMj2HzCGR8alDqOAoGSvp+RySat5nouX+lCAZPyVo7Hcf0j7IZMz8k9wb3eBJ/zSfOTe6BfvDmhXSLV/5y/0prqWU8naUoEhcK5TUHBJmJrVM/EkmR5jkJPqKzdc5GvcCB/RJNn/Th9U6x2Ws8BhSIHbFRJ8YkXlTdCR75TsgB5nOyY5SSvlSSP6nZAlTMk6mBKkk65wS3VQ8mH9j56RPrHzwIrgqiKxb6Z+K5IldDNz/KaYTp3kqShmbZ2wvpZSnuS06u6QrkJXvpKd13NO/YkrI3LPG2wTzVnauEj39KjSMpw+wk7tas2NlC7gu/q7mOfKBuR4jFZPVp7WpwJdSysu4KTq374an5It81jpKjBN6R36yaSVjKnxileiVsGHyAeifbFol8xMrW4i1998WHcXZ9wgdilGLTinlYyhBTW1KrMxXUt6xS9iuA1mrREr/jS4ly/y6aGfrKtHTrzU7H6bYTDJVpN3fZGUL870wZNHh3mXL1slvLzR+7ai/RaeU8hZIVFMyFatkNbFK2AlzpkRMH7pu0CeiqeisbFDCTnwN15Ntk66VDTegL4uOYr1qOz1TTGUfcle2ck9/KaW8BRLVruhMyXGFJ+8dyMvkx7pHkt+qGCJ75Y/W5Lt6T8asXRWDXLcqYjfcxnWyZ2KyRQVFdk+xmYpVKaW8jF3R0bvj1Xhyk0jRl3OUMDOpC5JnFjPmT8mS/ixoDrp9XRa7yedcI5iXdt1yEyvAjpt5N3ZnnFVMd/EqpZS3cSoGid5ZO0rqalOS9nFvnjBzbJKz+kSSpKxEctSmgiNfmXuLCsPUVjbfFh1Iu6cY5X604JRS/mg+mcgeSdCllFJ+ALyTnt5hvwMKjn+9VEop5Yejr3jezaf0llJKKaWUUkoppZRSSimllFJKKaWUUkoppZRS/ir6X6ZLKaU8DAl81XZMPw7V43TU8okF0+NhEn74mXPy8TS3Pw5lncuZHkHj4/mUg8kWtd0jePIxNWoeDz1eJxtrT2QcPT5TjNXSv1JK+RZQTKbnkDkkMU+QKjhKxkqqPoekl/dToj8VFMZPCRT73Ye0D7h3Xcw/yb3RraKzK0yKz6OoqHgBw57TfjH+qSdIlFLKkimpJVPCnIpFJv5Ecjw5T3KSU1LXuBc4oE+y+Zs+rNY5LmPFyT54tuhQOLLoTXF0bvwqpZQvheR/SpYwJeOEOZn4WJOFakqQzpScb4oOTPrEygcvgquCyLqV/lNyF68sOsQnP7GgB1mreJz2oZRSvpzborNLugJZmfimdavkL6ZkyD1rvE3sitMqydKvQsN4+gA7uas1iYqOt1ynouPtFHdYzaN/KjqnglRKKS/hpugoEZ7eyU/JF/msdZiXfULJ8GTTSsZU+AT9rEvof7bo/M5XVFq7shcU+1M8VnPonwoLcxkrpZSXo0IwtSlxMV9JeccuYbsOZE3JH+i/0aWEnQl1Z+sris4kU4XC/V3BeubsYL10qFioyVauHyk6Kz9LKeWlkNCmZCUeeSd/m8iYMyVi+tB1w+rrIWSsbFDCTnwN15Ntk66v+IpqZZODbVnYkin2si/3TkXx9Mm1lFK+HBLsrujcJDyxS/gO8jJRs+6UfJ1VMUT2yh+tyWRLn+xhbfq7WndTME7cxHdVCB3k5BwVl+RGXimlvASSzypJ653yrig5twk05yh5r955kzyzmDF/Spz0Z0Fz0O3rsthNPucawby0awcyvEiqKLi96PI4KDZZXBMVRpc12TfNK6WUb8GpGCRKoo6SutqUpH3cmyf6HJvkrD6RJCkrkRy1qeDI11MxcLTGW65XzL09Gn+1KUbaj1JK+RGQ0D71LpqEffqkVUop5QfBO+npHfY7oOD412KllFJ+OPpq6t18Sm8ppZRSSimllFJKKaWUUkoppZRSSimllFJKKaWUUkopz6DHqNAeeQRMuUe/OWp8Syk/gumhljcoGd4+C2yHCpe3Tz3J4LvRolNK+VGo6Dz6jLSveLYZD89cJVRkM/a306JTSim/+N2iwyeZ6YnNDuOnOT+dFp1Syo8jP+koyenTRo57P82LTz5SfyoaSqT6as7/bYj1kidZjst3vfrE5sl5+hSnOSvfsDe/2mNO9rHev5KUT2pum5A93pKUI3/dL49X2pVorebLV78W9PUhqaWUl5MJSAlKiU6JT0UCpk869OU85mThIVEqWbocJUfNV5KWPN3LLv4qSeYYqO8R3+SDkE3uq/q0RjJcNz5Ma9wWFQ8he9Mnly1dgrmuN8n1gj63BeiT7lJKeRmZgFYJyftITll0uM+kpWTrSc9lscblkqwz6Sq5S5buHc11Pep7xLeUgy3YRJ/0pu+M5yeO1M24iqnDHPmbciHjN83Z4fIdt02s5pZSypeSCegmIWXym5K+cHmax1+/Fl6ElHAdFYBMvJN+9T3qG7J1jz7m6y9w7fMnmeBy/NpBlgrWVJiy6AD3tCx0Eyvbpn76JhtLKeVLyQR0k5C49sQ/JX3h8rzQZFHxMUBHJmHBPJpsmvSr7xnfpJcx5NCnJJ96JpnwqqID6p/GnJVtUz99k42llPKlZAK6SUhce9GBKWkpOaqQqBDwV9dKmlzn/S6hug0pC9T3qG+ymb+SP/UJ7vNTR9pDMZkKqNszxdT1TnjRmnD5ztRPX+5fKaV8OZmAbhLSlCDpYx4JV0wJmTmejLnXOubqPm1AvtuQiRxdfj/JmeTS53JBstx25mUfII8xLwxpm4qH60aOxzDnqHC5bGS6HsZku+xwHXkvkOO6uXZZpZTyMm4SVSYkrj1pCfqZq5YJGujzhPwIrJPs1O9Jmqb7R30DbMy56vOkL5jHmNrkn4qK2hS/lAP8zUKj5vHVWrc57x2Xg3zsadEppfxIlOxKKaWUt5CfitSe/RRUSimllFJKKaWUUkoppZRSSimllFJKKaWUUkoppZRSSiml/Av5CItsq0dNlO8Lj/3Ix7RwPz2epHyW/CFpf0C6Jx+n03j9gWgT/WGGgv4+s+jPYyo6ff7U90PPW3PYo9y78k/0zDmh+8brD6NF5+eRRUefZv3hiuWz7F535Z5+gv8getekdvux89Gic/vxloPg82ipgwPj41OBm77+83k37+BTj5AvDvf036K4pw3S6f0nffzFH72DU3u0WGTR2b0wXQ/N95NrlwP4wzxHa9NOnYHsVxzU8gxJh7e0A1bjeSa4XvmfyLY8qxnT07k8McXWkfyMHesUr9s4aR/UUqb6kKs5kxz6NE5Lf329ms62SBlpy6NMe6vYqe3iXH6D0yFesXqRAf1+sHTIfS4brheBwzwdOB0CX8caPyxKtHmQZZ/IOcjINQ4xcT3IU5xSNnLyAJ+Q/7kOufT5npz0adznsN7vb3C9iv304lbMNYYfvpdcu/3+YhaSMc3FDsbwS+AzfbszlHFJO4F733fWa5y1PpY2nEjZk/7cy1xz4ma+76NgnXxh/U2cXIbszjkulzG/B+I76XIf8gxkjBjz+Vz7+DNkjLB9stN9KV9EbvgtOhhsTpKHis30e9AB9UOsjZZMzdG9xn0NTIeQPj9EjJ9sEtKzOnD+ojjNXSF7+Cv/kKH94K846fNx8YxdxIQ1ahlnkfuCrW5vninm0sdfIRm5T0owuT/TfkmG7ExZaSfjbkPiOrDDZd2Q+5b2QPYpBrcw/7SnqSPPR45nnKbzBLnPky0+R2dQ+yPQ7/KZ7+cl7UvS3keRf2lXgg2P7E25JDf8Fm3ctPH0a7NWBw/o90Obh/32xTAdQnxyvxj3A8SBos+bbJzkObIj193iMSH+skvXtClprPSt4vLoi4b5iplsnNajz+3DbprwM6Vr5LiNbrP7pGuX4fFK6EcWSIc3tx95bmfiZ2I3bwX2sVbnZoo/NsgvSBtP3MzPeHks4dk4Mcf3nXWKvfA5q3OZcUKX7FDLvZ7maP0jKDZTDGWvt2le+U3yQN6iDZo23jcrXwAO/X5oWeOHPQ/n7SEG5PiBYdzvMyFwLRmTPMftkH/uxwmXzzpskRz1ST6c9OV8MSW9Hcz3syC56HSQ6fvEdd4jh3lKQIqv8DHm0tDnfZIpn09nyGWC1tEPLnOCtT7XZd0iGdKdsUO/dIDbdwPyse2E9gAyduh7Jk65jjV+DsHnrM5lvr7cVtA62cy46831j8C6ybfUCeh8ZG/KJbnht2iTpo2n3zcr72E6OLnJOUf3fjDADzowP2WnDalLa5Ct63xBiXwxpf4Tvl66kKEXQ/p90pfjcPJhApl5FmSbwzyXi93+QuaaOazVXiHDbfTEhizplq70cbIj45RrAB3yKW1IWOs6mPtI/ABdkpO2aE9kL0x+7Tj5IDRvOhuTbTdx8jkg+Q5ztK/aH50BkfpTLrjs1JP7fgs6ZVuC/hzTPpYvZtpwoJ+NXaHDPG08/b5ZOsQ+lw11vdOLYzpc2OUHljHm+KGcDlDalAcqbUw9yJe9aats0ItL9y7fod9lK9byIeWd9Gnc52Cr61AsVzYB8/MspJy0BbDf4y1/pvgK5rguxmiKf+rReo1D2ptxVZwyrm4XdiiOrPUxZLtfkw2J4px6IOVBzsMG92FimoOPHgv5SvN+QJ+vzzhBrtN+uO+Sr3XyXfEE/D3pyrOQuljv49KbtqSfTtqRaG8FsrjPPSxfQG64oN83IZkOoZg2S5uq5jq1wbvm8mSbWh5g+pKUwQF0GdOa1CPku8NcGkwvLAd/NRemWPr6kz6Ne8LL+RrbvYjyxQ2eSLSHnlTAbYG8B60V6HJb0OtJQXo9JpKhlrbmOM11gPZGzWWkTe47SP4JnS23nXhMa+lznaz1OKyQPLWMN2hO7tdNnCDnuD9AH2dP/uo+SVtzTo7T3ObcM9nv9qh/Qvs4NV/jdnBNW8ksfzi88DOBOH/a5uMLNr+LqSiVr4cYT0k1UcL6NJzDmwL2LLfxeDXkhlf6WX4gP6no6F3ZO2nReT2cv90ZFdr/75CMseOVr5vv5Gd+Citly08qOp+gRef7wDn9DnuhM/HKZPxdik4ppZRSSimllFJKKaWUUkoppZRSSimllFJKKaWUUkop5cfwj3/8H1ZFkUHWr/eyAAAAAElFTkSuQmCC"/>
        <xdr:cNvSpPr>
          <a:spLocks noChangeAspect="1" noChangeArrowheads="1"/>
        </xdr:cNvSpPr>
      </xdr:nvSpPr>
      <xdr:spPr bwMode="auto">
        <a:xfrm>
          <a:off x="11296650" y="403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unwood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0"/>
  <sheetViews>
    <sheetView showGridLines="0" showRowColHeaders="0" tabSelected="1" topLeftCell="A205" zoomScaleNormal="100" workbookViewId="0">
      <selection activeCell="E214" sqref="E214:F214"/>
    </sheetView>
  </sheetViews>
  <sheetFormatPr defaultColWidth="14.375" defaultRowHeight="15" customHeight="1" x14ac:dyDescent="0.2"/>
  <cols>
    <col min="1" max="1" width="5.625" style="11" customWidth="1"/>
    <col min="2" max="3" width="31.625" customWidth="1"/>
    <col min="4" max="4" width="31.375" customWidth="1"/>
    <col min="5" max="5" width="11.75" customWidth="1"/>
    <col min="6" max="6" width="11.375" customWidth="1"/>
    <col min="7" max="8" width="10.75" customWidth="1"/>
    <col min="9" max="10" width="10.625" customWidth="1"/>
    <col min="11" max="11" width="14" customWidth="1"/>
  </cols>
  <sheetData>
    <row r="1" spans="2:11" ht="21" customHeight="1" x14ac:dyDescent="0.2">
      <c r="D1" s="1"/>
      <c r="E1" s="2"/>
      <c r="F1" s="2"/>
      <c r="G1" s="2"/>
      <c r="H1" s="2"/>
      <c r="I1" s="145"/>
      <c r="J1" s="146"/>
      <c r="K1" s="147"/>
    </row>
    <row r="2" spans="2:11" ht="21" customHeight="1" x14ac:dyDescent="0.3">
      <c r="B2" s="192"/>
      <c r="C2" s="199" t="s">
        <v>74</v>
      </c>
      <c r="D2" s="200"/>
      <c r="E2" s="193" t="s">
        <v>71</v>
      </c>
      <c r="F2" s="193"/>
      <c r="G2" s="193"/>
      <c r="H2" s="193"/>
      <c r="I2" s="10"/>
      <c r="J2" s="10"/>
      <c r="K2" s="10"/>
    </row>
    <row r="3" spans="2:11" ht="21" customHeight="1" x14ac:dyDescent="0.3">
      <c r="B3" s="192"/>
      <c r="C3" s="201" t="s">
        <v>75</v>
      </c>
      <c r="D3" s="202"/>
      <c r="E3" s="194" t="s">
        <v>94</v>
      </c>
      <c r="F3" s="195"/>
      <c r="G3" s="195"/>
      <c r="H3" s="195"/>
      <c r="I3" s="10"/>
      <c r="J3" s="10"/>
      <c r="K3" s="10"/>
    </row>
    <row r="4" spans="2:11" ht="21" customHeight="1" x14ac:dyDescent="0.2">
      <c r="B4" s="192"/>
      <c r="C4" s="198" t="s">
        <v>76</v>
      </c>
      <c r="D4" s="198"/>
      <c r="E4" s="193" t="s">
        <v>95</v>
      </c>
      <c r="F4" s="193"/>
      <c r="G4" s="193"/>
      <c r="H4" s="193"/>
      <c r="I4" s="10"/>
      <c r="J4" s="10"/>
      <c r="K4" s="10"/>
    </row>
    <row r="5" spans="2:11" s="11" customFormat="1" ht="21" customHeight="1" x14ac:dyDescent="0.2">
      <c r="B5" s="13"/>
      <c r="C5" s="198"/>
      <c r="D5" s="198"/>
      <c r="E5" s="196" t="s">
        <v>72</v>
      </c>
      <c r="F5" s="197"/>
      <c r="G5" s="197"/>
      <c r="H5" s="197"/>
      <c r="I5" s="14"/>
      <c r="J5" s="14"/>
      <c r="K5" s="14"/>
    </row>
    <row r="6" spans="2:11" s="11" customFormat="1" ht="21" customHeight="1" x14ac:dyDescent="0.2">
      <c r="B6" s="13"/>
      <c r="C6" s="198"/>
      <c r="D6" s="198"/>
      <c r="E6" s="197" t="s">
        <v>73</v>
      </c>
      <c r="F6" s="197"/>
      <c r="G6" s="197"/>
      <c r="H6" s="197"/>
      <c r="I6" s="14"/>
      <c r="J6" s="14"/>
      <c r="K6" s="14"/>
    </row>
    <row r="7" spans="2:11" ht="23.25" customHeight="1" x14ac:dyDescent="0.25">
      <c r="B7" s="12" t="s">
        <v>92</v>
      </c>
      <c r="C7" s="12"/>
      <c r="D7" s="12"/>
      <c r="E7" s="12"/>
      <c r="F7" s="12"/>
      <c r="G7" s="12"/>
      <c r="H7" s="12"/>
      <c r="I7" s="12"/>
      <c r="J7" s="12"/>
      <c r="K7" s="12"/>
    </row>
    <row r="8" spans="2:11" ht="15" customHeight="1" thickBot="1" x14ac:dyDescent="0.4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8.75" x14ac:dyDescent="0.2">
      <c r="B9" s="63" t="s">
        <v>70</v>
      </c>
      <c r="C9" s="65" t="s">
        <v>0</v>
      </c>
      <c r="D9" s="119" t="s">
        <v>1</v>
      </c>
      <c r="E9" s="143" t="s">
        <v>2</v>
      </c>
      <c r="F9" s="144"/>
      <c r="G9" s="114" t="s">
        <v>3</v>
      </c>
      <c r="H9" s="115"/>
    </row>
    <row r="10" spans="2:11" ht="19.5" thickBot="1" x14ac:dyDescent="0.25">
      <c r="B10" s="64"/>
      <c r="C10" s="66"/>
      <c r="D10" s="120"/>
      <c r="E10" s="141" t="s">
        <v>4</v>
      </c>
      <c r="F10" s="142"/>
      <c r="G10" s="148" t="s">
        <v>4</v>
      </c>
      <c r="H10" s="149"/>
    </row>
    <row r="11" spans="2:11" ht="30" customHeight="1" x14ac:dyDescent="0.2">
      <c r="B11" s="60" t="s">
        <v>45</v>
      </c>
      <c r="C11" s="75" t="s">
        <v>5</v>
      </c>
      <c r="D11" s="18" t="s">
        <v>6</v>
      </c>
      <c r="E11" s="139">
        <v>477</v>
      </c>
      <c r="F11" s="140"/>
      <c r="G11" s="150">
        <v>409</v>
      </c>
      <c r="H11" s="151"/>
    </row>
    <row r="12" spans="2:11" ht="30" customHeight="1" x14ac:dyDescent="0.2">
      <c r="B12" s="61"/>
      <c r="C12" s="76"/>
      <c r="D12" s="16" t="s">
        <v>7</v>
      </c>
      <c r="E12" s="110">
        <v>489</v>
      </c>
      <c r="F12" s="111"/>
      <c r="G12" s="112">
        <v>418</v>
      </c>
      <c r="H12" s="113"/>
    </row>
    <row r="13" spans="2:11" ht="30" customHeight="1" x14ac:dyDescent="0.2">
      <c r="B13" s="61"/>
      <c r="C13" s="76"/>
      <c r="D13" s="16" t="s">
        <v>8</v>
      </c>
      <c r="E13" s="110">
        <v>501</v>
      </c>
      <c r="F13" s="111"/>
      <c r="G13" s="112">
        <v>427</v>
      </c>
      <c r="H13" s="113"/>
    </row>
    <row r="14" spans="2:11" ht="30" customHeight="1" x14ac:dyDescent="0.2">
      <c r="B14" s="61"/>
      <c r="C14" s="77"/>
      <c r="D14" s="16" t="s">
        <v>9</v>
      </c>
      <c r="E14" s="110">
        <v>513</v>
      </c>
      <c r="F14" s="111"/>
      <c r="G14" s="112">
        <v>436</v>
      </c>
      <c r="H14" s="113"/>
    </row>
    <row r="15" spans="2:11" ht="30" customHeight="1" x14ac:dyDescent="0.2">
      <c r="B15" s="61"/>
      <c r="C15" s="78" t="s">
        <v>10</v>
      </c>
      <c r="D15" s="26" t="s">
        <v>6</v>
      </c>
      <c r="E15" s="108">
        <v>535</v>
      </c>
      <c r="F15" s="109"/>
      <c r="G15" s="154">
        <v>458</v>
      </c>
      <c r="H15" s="155"/>
    </row>
    <row r="16" spans="2:11" ht="30" customHeight="1" x14ac:dyDescent="0.2">
      <c r="B16" s="61"/>
      <c r="C16" s="73"/>
      <c r="D16" s="26" t="s">
        <v>7</v>
      </c>
      <c r="E16" s="108">
        <v>547</v>
      </c>
      <c r="F16" s="109"/>
      <c r="G16" s="154">
        <v>467</v>
      </c>
      <c r="H16" s="155"/>
      <c r="J16" s="9"/>
    </row>
    <row r="17" spans="2:9" ht="30" customHeight="1" x14ac:dyDescent="0.2">
      <c r="B17" s="61"/>
      <c r="C17" s="73"/>
      <c r="D17" s="26" t="s">
        <v>8</v>
      </c>
      <c r="E17" s="108">
        <v>559</v>
      </c>
      <c r="F17" s="109"/>
      <c r="G17" s="154">
        <v>476</v>
      </c>
      <c r="H17" s="155"/>
    </row>
    <row r="18" spans="2:9" ht="30" customHeight="1" x14ac:dyDescent="0.2">
      <c r="B18" s="61"/>
      <c r="C18" s="74"/>
      <c r="D18" s="26" t="s">
        <v>9</v>
      </c>
      <c r="E18" s="108">
        <v>571</v>
      </c>
      <c r="F18" s="109"/>
      <c r="G18" s="154">
        <v>485</v>
      </c>
      <c r="H18" s="155"/>
    </row>
    <row r="19" spans="2:9" ht="30" customHeight="1" x14ac:dyDescent="0.2">
      <c r="B19" s="61"/>
      <c r="C19" s="85" t="s">
        <v>11</v>
      </c>
      <c r="D19" s="16" t="s">
        <v>6</v>
      </c>
      <c r="E19" s="110">
        <v>668</v>
      </c>
      <c r="F19" s="111"/>
      <c r="G19" s="112">
        <v>572</v>
      </c>
      <c r="H19" s="113"/>
    </row>
    <row r="20" spans="2:9" ht="30" customHeight="1" x14ac:dyDescent="0.2">
      <c r="B20" s="61"/>
      <c r="C20" s="76"/>
      <c r="D20" s="16" t="s">
        <v>7</v>
      </c>
      <c r="E20" s="110">
        <v>680</v>
      </c>
      <c r="F20" s="111"/>
      <c r="G20" s="112">
        <v>581</v>
      </c>
      <c r="H20" s="113"/>
    </row>
    <row r="21" spans="2:9" ht="30" customHeight="1" x14ac:dyDescent="0.2">
      <c r="B21" s="61"/>
      <c r="C21" s="76"/>
      <c r="D21" s="16" t="s">
        <v>8</v>
      </c>
      <c r="E21" s="110">
        <v>692</v>
      </c>
      <c r="F21" s="111"/>
      <c r="G21" s="112">
        <v>590</v>
      </c>
      <c r="H21" s="113"/>
    </row>
    <row r="22" spans="2:9" ht="30" customHeight="1" thickBot="1" x14ac:dyDescent="0.25">
      <c r="B22" s="62"/>
      <c r="C22" s="97"/>
      <c r="D22" s="19" t="s">
        <v>9</v>
      </c>
      <c r="E22" s="121">
        <v>704</v>
      </c>
      <c r="F22" s="122"/>
      <c r="G22" s="156">
        <v>599</v>
      </c>
      <c r="H22" s="157"/>
    </row>
    <row r="23" spans="2:9" ht="30" customHeight="1" x14ac:dyDescent="0.2">
      <c r="B23" s="60" t="s">
        <v>46</v>
      </c>
      <c r="C23" s="27" t="s">
        <v>12</v>
      </c>
      <c r="D23" s="28"/>
      <c r="E23" s="116">
        <v>552</v>
      </c>
      <c r="F23" s="117"/>
      <c r="G23" s="152">
        <v>473</v>
      </c>
      <c r="H23" s="153"/>
      <c r="I23" s="5"/>
    </row>
    <row r="24" spans="2:9" ht="30" customHeight="1" x14ac:dyDescent="0.2">
      <c r="B24" s="61"/>
      <c r="C24" s="17" t="s">
        <v>13</v>
      </c>
      <c r="D24" s="16"/>
      <c r="E24" s="110">
        <v>617</v>
      </c>
      <c r="F24" s="118"/>
      <c r="G24" s="136">
        <v>529</v>
      </c>
      <c r="H24" s="113"/>
      <c r="I24" s="5"/>
    </row>
    <row r="25" spans="2:9" ht="30" customHeight="1" thickBot="1" x14ac:dyDescent="0.25">
      <c r="B25" s="62"/>
      <c r="C25" s="24" t="s">
        <v>11</v>
      </c>
      <c r="D25" s="25"/>
      <c r="E25" s="124">
        <v>773</v>
      </c>
      <c r="F25" s="125"/>
      <c r="G25" s="137">
        <v>662</v>
      </c>
      <c r="H25" s="138"/>
      <c r="I25" s="5"/>
    </row>
    <row r="26" spans="2:9" ht="30" customHeight="1" x14ac:dyDescent="0.2">
      <c r="B26" s="60" t="s">
        <v>47</v>
      </c>
      <c r="C26" s="75" t="s">
        <v>12</v>
      </c>
      <c r="D26" s="18" t="s">
        <v>6</v>
      </c>
      <c r="E26" s="123">
        <v>830</v>
      </c>
      <c r="F26" s="123"/>
      <c r="G26" s="158">
        <v>712</v>
      </c>
      <c r="H26" s="158"/>
      <c r="I26" s="5"/>
    </row>
    <row r="27" spans="2:9" ht="30" customHeight="1" x14ac:dyDescent="0.2">
      <c r="B27" s="61"/>
      <c r="C27" s="76"/>
      <c r="D27" s="16" t="s">
        <v>7</v>
      </c>
      <c r="E27" s="81">
        <f>E26+12</f>
        <v>842</v>
      </c>
      <c r="F27" s="81"/>
      <c r="G27" s="88">
        <f>G26+9</f>
        <v>721</v>
      </c>
      <c r="H27" s="88"/>
    </row>
    <row r="28" spans="2:9" ht="30" customHeight="1" x14ac:dyDescent="0.2">
      <c r="B28" s="61"/>
      <c r="C28" s="76"/>
      <c r="D28" s="16" t="s">
        <v>8</v>
      </c>
      <c r="E28" s="81">
        <f t="shared" ref="E28:E29" si="0">E27+12</f>
        <v>854</v>
      </c>
      <c r="F28" s="81"/>
      <c r="G28" s="88">
        <f t="shared" ref="G28:G29" si="1">G27+9</f>
        <v>730</v>
      </c>
      <c r="H28" s="88"/>
    </row>
    <row r="29" spans="2:9" ht="30" customHeight="1" x14ac:dyDescent="0.2">
      <c r="B29" s="61"/>
      <c r="C29" s="77"/>
      <c r="D29" s="16" t="s">
        <v>9</v>
      </c>
      <c r="E29" s="81">
        <f t="shared" si="0"/>
        <v>866</v>
      </c>
      <c r="F29" s="81"/>
      <c r="G29" s="88">
        <f t="shared" si="1"/>
        <v>739</v>
      </c>
      <c r="H29" s="88"/>
    </row>
    <row r="30" spans="2:9" ht="30" customHeight="1" x14ac:dyDescent="0.2">
      <c r="B30" s="61"/>
      <c r="C30" s="78" t="s">
        <v>14</v>
      </c>
      <c r="D30" s="26" t="s">
        <v>6</v>
      </c>
      <c r="E30" s="99">
        <f>E26*1.12</f>
        <v>929.60000000000014</v>
      </c>
      <c r="F30" s="99"/>
      <c r="G30" s="93">
        <f>G26*1.12</f>
        <v>797.44</v>
      </c>
      <c r="H30" s="93"/>
    </row>
    <row r="31" spans="2:9" ht="30" customHeight="1" x14ac:dyDescent="0.2">
      <c r="B31" s="61"/>
      <c r="C31" s="73"/>
      <c r="D31" s="26" t="s">
        <v>7</v>
      </c>
      <c r="E31" s="99">
        <f>E30+12</f>
        <v>941.60000000000014</v>
      </c>
      <c r="F31" s="99"/>
      <c r="G31" s="93">
        <f>G30+9</f>
        <v>806.44</v>
      </c>
      <c r="H31" s="93"/>
    </row>
    <row r="32" spans="2:9" ht="30" customHeight="1" x14ac:dyDescent="0.2">
      <c r="B32" s="61"/>
      <c r="C32" s="73"/>
      <c r="D32" s="26" t="s">
        <v>8</v>
      </c>
      <c r="E32" s="99">
        <f t="shared" ref="E32:E33" si="2">E31+12</f>
        <v>953.60000000000014</v>
      </c>
      <c r="F32" s="99"/>
      <c r="G32" s="93">
        <f t="shared" ref="G32:G33" si="3">G31+9</f>
        <v>815.44</v>
      </c>
      <c r="H32" s="93"/>
    </row>
    <row r="33" spans="2:8" ht="30" customHeight="1" x14ac:dyDescent="0.2">
      <c r="B33" s="61"/>
      <c r="C33" s="74"/>
      <c r="D33" s="26" t="s">
        <v>9</v>
      </c>
      <c r="E33" s="99">
        <f t="shared" si="2"/>
        <v>965.60000000000014</v>
      </c>
      <c r="F33" s="99"/>
      <c r="G33" s="93">
        <f t="shared" si="3"/>
        <v>824.44</v>
      </c>
      <c r="H33" s="93"/>
    </row>
    <row r="34" spans="2:8" ht="30" customHeight="1" x14ac:dyDescent="0.2">
      <c r="B34" s="61"/>
      <c r="C34" s="85" t="s">
        <v>15</v>
      </c>
      <c r="D34" s="16" t="s">
        <v>6</v>
      </c>
      <c r="E34" s="81">
        <f>E26*1.4</f>
        <v>1162</v>
      </c>
      <c r="F34" s="81"/>
      <c r="G34" s="88">
        <v>996</v>
      </c>
      <c r="H34" s="88"/>
    </row>
    <row r="35" spans="2:8" ht="30" customHeight="1" x14ac:dyDescent="0.2">
      <c r="B35" s="61"/>
      <c r="C35" s="76"/>
      <c r="D35" s="16" t="s">
        <v>7</v>
      </c>
      <c r="E35" s="81">
        <f>E34+12</f>
        <v>1174</v>
      </c>
      <c r="F35" s="81"/>
      <c r="G35" s="88">
        <f>G34+9</f>
        <v>1005</v>
      </c>
      <c r="H35" s="88"/>
    </row>
    <row r="36" spans="2:8" ht="30" customHeight="1" x14ac:dyDescent="0.2">
      <c r="B36" s="61"/>
      <c r="C36" s="76"/>
      <c r="D36" s="16" t="s">
        <v>8</v>
      </c>
      <c r="E36" s="81">
        <f t="shared" ref="E36:E37" si="4">E35+12</f>
        <v>1186</v>
      </c>
      <c r="F36" s="81"/>
      <c r="G36" s="88">
        <f t="shared" ref="G36:G37" si="5">G35+9</f>
        <v>1014</v>
      </c>
      <c r="H36" s="88"/>
    </row>
    <row r="37" spans="2:8" ht="30" customHeight="1" thickBot="1" x14ac:dyDescent="0.25">
      <c r="B37" s="62"/>
      <c r="C37" s="97"/>
      <c r="D37" s="19" t="s">
        <v>9</v>
      </c>
      <c r="E37" s="81">
        <f t="shared" si="4"/>
        <v>1198</v>
      </c>
      <c r="F37" s="81"/>
      <c r="G37" s="88">
        <f t="shared" si="5"/>
        <v>1023</v>
      </c>
      <c r="H37" s="88"/>
    </row>
    <row r="38" spans="2:8" ht="30" customHeight="1" x14ac:dyDescent="0.2">
      <c r="B38" s="60" t="s">
        <v>79</v>
      </c>
      <c r="C38" s="30" t="s">
        <v>5</v>
      </c>
      <c r="D38" s="31"/>
      <c r="E38" s="116">
        <v>972</v>
      </c>
      <c r="F38" s="117"/>
      <c r="G38" s="152">
        <v>833</v>
      </c>
      <c r="H38" s="153"/>
    </row>
    <row r="39" spans="2:8" ht="30" customHeight="1" x14ac:dyDescent="0.2">
      <c r="B39" s="61"/>
      <c r="C39" s="17" t="s">
        <v>10</v>
      </c>
      <c r="D39" s="16"/>
      <c r="E39" s="110">
        <v>1088</v>
      </c>
      <c r="F39" s="118"/>
      <c r="G39" s="136">
        <v>932</v>
      </c>
      <c r="H39" s="113"/>
    </row>
    <row r="40" spans="2:8" ht="30" customHeight="1" thickBot="1" x14ac:dyDescent="0.25">
      <c r="B40" s="62"/>
      <c r="C40" s="24" t="s">
        <v>16</v>
      </c>
      <c r="D40" s="25"/>
      <c r="E40" s="124">
        <v>1361</v>
      </c>
      <c r="F40" s="125"/>
      <c r="G40" s="137">
        <v>1166</v>
      </c>
      <c r="H40" s="138"/>
    </row>
    <row r="41" spans="2:8" ht="30" customHeight="1" x14ac:dyDescent="0.2">
      <c r="B41" s="60" t="s">
        <v>48</v>
      </c>
      <c r="C41" s="75" t="s">
        <v>12</v>
      </c>
      <c r="D41" s="18" t="s">
        <v>6</v>
      </c>
      <c r="E41" s="123">
        <v>473</v>
      </c>
      <c r="F41" s="123"/>
      <c r="G41" s="158">
        <v>406</v>
      </c>
      <c r="H41" s="158"/>
    </row>
    <row r="42" spans="2:8" ht="30" customHeight="1" x14ac:dyDescent="0.2">
      <c r="B42" s="61"/>
      <c r="C42" s="76"/>
      <c r="D42" s="16" t="s">
        <v>7</v>
      </c>
      <c r="E42" s="105">
        <f>E41+12</f>
        <v>485</v>
      </c>
      <c r="F42" s="106"/>
      <c r="G42" s="89">
        <f>G41+9</f>
        <v>415</v>
      </c>
      <c r="H42" s="90"/>
    </row>
    <row r="43" spans="2:8" ht="30" customHeight="1" x14ac:dyDescent="0.2">
      <c r="B43" s="61"/>
      <c r="C43" s="76"/>
      <c r="D43" s="16" t="s">
        <v>8</v>
      </c>
      <c r="E43" s="105">
        <f t="shared" ref="E43:E44" si="6">E42+12</f>
        <v>497</v>
      </c>
      <c r="F43" s="106"/>
      <c r="G43" s="89">
        <f t="shared" ref="G43:G44" si="7">G42+9</f>
        <v>424</v>
      </c>
      <c r="H43" s="90"/>
    </row>
    <row r="44" spans="2:8" ht="30" customHeight="1" x14ac:dyDescent="0.2">
      <c r="B44" s="61"/>
      <c r="C44" s="77"/>
      <c r="D44" s="16" t="s">
        <v>9</v>
      </c>
      <c r="E44" s="105">
        <f t="shared" si="6"/>
        <v>509</v>
      </c>
      <c r="F44" s="106"/>
      <c r="G44" s="89">
        <f t="shared" si="7"/>
        <v>433</v>
      </c>
      <c r="H44" s="90"/>
    </row>
    <row r="45" spans="2:8" ht="30" customHeight="1" x14ac:dyDescent="0.2">
      <c r="B45" s="61"/>
      <c r="C45" s="78" t="s">
        <v>14</v>
      </c>
      <c r="D45" s="26" t="s">
        <v>6</v>
      </c>
      <c r="E45" s="82">
        <v>531</v>
      </c>
      <c r="F45" s="83"/>
      <c r="G45" s="67">
        <f>G41*1.12</f>
        <v>454.72</v>
      </c>
      <c r="H45" s="68"/>
    </row>
    <row r="46" spans="2:8" ht="30" customHeight="1" x14ac:dyDescent="0.2">
      <c r="B46" s="61"/>
      <c r="C46" s="73"/>
      <c r="D46" s="26" t="s">
        <v>7</v>
      </c>
      <c r="E46" s="82">
        <f>E45+12</f>
        <v>543</v>
      </c>
      <c r="F46" s="83"/>
      <c r="G46" s="67">
        <f>G45+9</f>
        <v>463.72</v>
      </c>
      <c r="H46" s="68"/>
    </row>
    <row r="47" spans="2:8" ht="30" customHeight="1" x14ac:dyDescent="0.2">
      <c r="B47" s="61"/>
      <c r="C47" s="73"/>
      <c r="D47" s="26" t="s">
        <v>8</v>
      </c>
      <c r="E47" s="82">
        <f t="shared" ref="E47:E48" si="8">E46+12</f>
        <v>555</v>
      </c>
      <c r="F47" s="83"/>
      <c r="G47" s="67">
        <f t="shared" ref="G47:G48" si="9">G46+9</f>
        <v>472.72</v>
      </c>
      <c r="H47" s="68"/>
    </row>
    <row r="48" spans="2:8" ht="30" customHeight="1" x14ac:dyDescent="0.2">
      <c r="B48" s="61"/>
      <c r="C48" s="74"/>
      <c r="D48" s="26" t="s">
        <v>9</v>
      </c>
      <c r="E48" s="82">
        <f t="shared" si="8"/>
        <v>567</v>
      </c>
      <c r="F48" s="83"/>
      <c r="G48" s="67">
        <f t="shared" si="9"/>
        <v>481.72</v>
      </c>
      <c r="H48" s="68"/>
    </row>
    <row r="49" spans="2:8" ht="30" customHeight="1" x14ac:dyDescent="0.2">
      <c r="B49" s="61"/>
      <c r="C49" s="85" t="s">
        <v>11</v>
      </c>
      <c r="D49" s="16" t="s">
        <v>6</v>
      </c>
      <c r="E49" s="105">
        <f>E41*1.4</f>
        <v>662.19999999999993</v>
      </c>
      <c r="F49" s="106"/>
      <c r="G49" s="89">
        <f>G41*1.4</f>
        <v>568.4</v>
      </c>
      <c r="H49" s="90"/>
    </row>
    <row r="50" spans="2:8" ht="30" customHeight="1" x14ac:dyDescent="0.2">
      <c r="B50" s="61"/>
      <c r="C50" s="76"/>
      <c r="D50" s="16" t="s">
        <v>7</v>
      </c>
      <c r="E50" s="105">
        <f>E49+12</f>
        <v>674.19999999999993</v>
      </c>
      <c r="F50" s="106"/>
      <c r="G50" s="89">
        <f>G49+9</f>
        <v>577.4</v>
      </c>
      <c r="H50" s="90"/>
    </row>
    <row r="51" spans="2:8" ht="30" customHeight="1" x14ac:dyDescent="0.2">
      <c r="B51" s="61"/>
      <c r="C51" s="76"/>
      <c r="D51" s="16" t="s">
        <v>8</v>
      </c>
      <c r="E51" s="105">
        <f t="shared" ref="E51:E52" si="10">E50+12</f>
        <v>686.19999999999993</v>
      </c>
      <c r="F51" s="106"/>
      <c r="G51" s="89">
        <f t="shared" ref="G51:G52" si="11">G50+9</f>
        <v>586.4</v>
      </c>
      <c r="H51" s="90"/>
    </row>
    <row r="52" spans="2:8" ht="30" customHeight="1" thickBot="1" x14ac:dyDescent="0.25">
      <c r="B52" s="62"/>
      <c r="C52" s="97"/>
      <c r="D52" s="19" t="s">
        <v>9</v>
      </c>
      <c r="E52" s="134">
        <f t="shared" si="10"/>
        <v>698.19999999999993</v>
      </c>
      <c r="F52" s="135"/>
      <c r="G52" s="91">
        <f t="shared" si="11"/>
        <v>595.4</v>
      </c>
      <c r="H52" s="92"/>
    </row>
    <row r="53" spans="2:8" ht="30" customHeight="1" x14ac:dyDescent="0.2">
      <c r="B53" s="60" t="s">
        <v>49</v>
      </c>
      <c r="C53" s="30" t="s">
        <v>5</v>
      </c>
      <c r="D53" s="31"/>
      <c r="E53" s="107">
        <v>545</v>
      </c>
      <c r="F53" s="107"/>
      <c r="G53" s="165">
        <v>467</v>
      </c>
      <c r="H53" s="166"/>
    </row>
    <row r="54" spans="2:8" ht="30" customHeight="1" x14ac:dyDescent="0.2">
      <c r="B54" s="61"/>
      <c r="C54" s="17" t="s">
        <v>13</v>
      </c>
      <c r="D54" s="16"/>
      <c r="E54" s="81">
        <f>E53*1.12</f>
        <v>610.40000000000009</v>
      </c>
      <c r="F54" s="81"/>
      <c r="G54" s="136">
        <v>523</v>
      </c>
      <c r="H54" s="113"/>
    </row>
    <row r="55" spans="2:8" ht="30" customHeight="1" thickBot="1" x14ac:dyDescent="0.25">
      <c r="B55" s="62"/>
      <c r="C55" s="32" t="s">
        <v>16</v>
      </c>
      <c r="D55" s="33"/>
      <c r="E55" s="128">
        <f>E53*1.4</f>
        <v>763</v>
      </c>
      <c r="F55" s="128"/>
      <c r="G55" s="137">
        <v>654</v>
      </c>
      <c r="H55" s="138"/>
    </row>
    <row r="56" spans="2:8" ht="30" customHeight="1" x14ac:dyDescent="0.2">
      <c r="B56" s="60" t="s">
        <v>50</v>
      </c>
      <c r="C56" s="75" t="s">
        <v>5</v>
      </c>
      <c r="D56" s="18" t="s">
        <v>6</v>
      </c>
      <c r="E56" s="131">
        <v>386</v>
      </c>
      <c r="F56" s="132"/>
      <c r="G56" s="167">
        <v>308</v>
      </c>
      <c r="H56" s="168"/>
    </row>
    <row r="57" spans="2:8" ht="30" customHeight="1" x14ac:dyDescent="0.2">
      <c r="B57" s="61"/>
      <c r="C57" s="76"/>
      <c r="D57" s="16" t="s">
        <v>17</v>
      </c>
      <c r="E57" s="105">
        <f>E56+12</f>
        <v>398</v>
      </c>
      <c r="F57" s="106"/>
      <c r="G57" s="89">
        <f>G56+9</f>
        <v>317</v>
      </c>
      <c r="H57" s="90"/>
    </row>
    <row r="58" spans="2:8" ht="30" customHeight="1" x14ac:dyDescent="0.2">
      <c r="B58" s="61"/>
      <c r="C58" s="77"/>
      <c r="D58" s="16" t="s">
        <v>8</v>
      </c>
      <c r="E58" s="105">
        <f>E57+12</f>
        <v>410</v>
      </c>
      <c r="F58" s="106"/>
      <c r="G58" s="89">
        <f>G57+9</f>
        <v>326</v>
      </c>
      <c r="H58" s="90"/>
    </row>
    <row r="59" spans="2:8" ht="30" customHeight="1" x14ac:dyDescent="0.2">
      <c r="B59" s="61"/>
      <c r="C59" s="78" t="s">
        <v>18</v>
      </c>
      <c r="D59" s="26" t="s">
        <v>6</v>
      </c>
      <c r="E59" s="82">
        <v>432</v>
      </c>
      <c r="F59" s="83"/>
      <c r="G59" s="67">
        <v>346</v>
      </c>
      <c r="H59" s="68"/>
    </row>
    <row r="60" spans="2:8" ht="30" customHeight="1" x14ac:dyDescent="0.2">
      <c r="B60" s="61"/>
      <c r="C60" s="73"/>
      <c r="D60" s="26" t="s">
        <v>17</v>
      </c>
      <c r="E60" s="82">
        <f>E59+12</f>
        <v>444</v>
      </c>
      <c r="F60" s="83"/>
      <c r="G60" s="67">
        <f>G59+9</f>
        <v>355</v>
      </c>
      <c r="H60" s="68"/>
    </row>
    <row r="61" spans="2:8" ht="30" customHeight="1" x14ac:dyDescent="0.2">
      <c r="B61" s="61"/>
      <c r="C61" s="74"/>
      <c r="D61" s="26" t="s">
        <v>8</v>
      </c>
      <c r="E61" s="82">
        <f>E60+12</f>
        <v>456</v>
      </c>
      <c r="F61" s="83"/>
      <c r="G61" s="67">
        <f>G60+9</f>
        <v>364</v>
      </c>
      <c r="H61" s="68"/>
    </row>
    <row r="62" spans="2:8" ht="30" customHeight="1" x14ac:dyDescent="0.2">
      <c r="B62" s="61"/>
      <c r="C62" s="85" t="s">
        <v>11</v>
      </c>
      <c r="D62" s="16" t="s">
        <v>6</v>
      </c>
      <c r="E62" s="105">
        <f t="shared" ref="E62" si="12">E56*1.4</f>
        <v>540.4</v>
      </c>
      <c r="F62" s="106"/>
      <c r="G62" s="89">
        <v>432</v>
      </c>
      <c r="H62" s="90"/>
    </row>
    <row r="63" spans="2:8" ht="30" customHeight="1" x14ac:dyDescent="0.2">
      <c r="B63" s="61"/>
      <c r="C63" s="76"/>
      <c r="D63" s="16" t="s">
        <v>17</v>
      </c>
      <c r="E63" s="105">
        <f>E62+12</f>
        <v>552.4</v>
      </c>
      <c r="F63" s="106"/>
      <c r="G63" s="89">
        <f>G62+9</f>
        <v>441</v>
      </c>
      <c r="H63" s="90"/>
    </row>
    <row r="64" spans="2:8" ht="30" customHeight="1" thickBot="1" x14ac:dyDescent="0.25">
      <c r="B64" s="62"/>
      <c r="C64" s="97"/>
      <c r="D64" s="19" t="s">
        <v>8</v>
      </c>
      <c r="E64" s="134">
        <f>E63+12</f>
        <v>564.4</v>
      </c>
      <c r="F64" s="135"/>
      <c r="G64" s="91">
        <f>G63+9</f>
        <v>450</v>
      </c>
      <c r="H64" s="92"/>
    </row>
    <row r="65" spans="2:8" ht="30" customHeight="1" x14ac:dyDescent="0.2">
      <c r="B65" s="60" t="s">
        <v>51</v>
      </c>
      <c r="C65" s="72" t="s">
        <v>5</v>
      </c>
      <c r="D65" s="28" t="s">
        <v>6</v>
      </c>
      <c r="E65" s="84">
        <v>234</v>
      </c>
      <c r="F65" s="84"/>
      <c r="G65" s="163">
        <v>182</v>
      </c>
      <c r="H65" s="163"/>
    </row>
    <row r="66" spans="2:8" ht="30" customHeight="1" x14ac:dyDescent="0.2">
      <c r="B66" s="61"/>
      <c r="C66" s="74"/>
      <c r="D66" s="26" t="s">
        <v>7</v>
      </c>
      <c r="E66" s="99">
        <f>E65+12</f>
        <v>246</v>
      </c>
      <c r="F66" s="82"/>
      <c r="G66" s="93">
        <f>G65+9</f>
        <v>191</v>
      </c>
      <c r="H66" s="93"/>
    </row>
    <row r="67" spans="2:8" ht="30" customHeight="1" x14ac:dyDescent="0.2">
      <c r="B67" s="61"/>
      <c r="C67" s="85" t="s">
        <v>13</v>
      </c>
      <c r="D67" s="16" t="s">
        <v>6</v>
      </c>
      <c r="E67" s="81">
        <v>263</v>
      </c>
      <c r="F67" s="105"/>
      <c r="G67" s="88">
        <f>G65*1.12</f>
        <v>203.84000000000003</v>
      </c>
      <c r="H67" s="88"/>
    </row>
    <row r="68" spans="2:8" ht="30" customHeight="1" x14ac:dyDescent="0.2">
      <c r="B68" s="61"/>
      <c r="C68" s="77"/>
      <c r="D68" s="16" t="s">
        <v>7</v>
      </c>
      <c r="E68" s="81">
        <f>E67+12</f>
        <v>275</v>
      </c>
      <c r="F68" s="105"/>
      <c r="G68" s="88">
        <f>G67+9</f>
        <v>212.84000000000003</v>
      </c>
      <c r="H68" s="88"/>
    </row>
    <row r="69" spans="2:8" ht="30" customHeight="1" x14ac:dyDescent="0.2">
      <c r="B69" s="61"/>
      <c r="C69" s="78" t="s">
        <v>11</v>
      </c>
      <c r="D69" s="26" t="s">
        <v>6</v>
      </c>
      <c r="E69" s="99">
        <f>E65*1.4</f>
        <v>327.59999999999997</v>
      </c>
      <c r="F69" s="82"/>
      <c r="G69" s="93">
        <f>G65*1.4</f>
        <v>254.79999999999998</v>
      </c>
      <c r="H69" s="93"/>
    </row>
    <row r="70" spans="2:8" ht="30" customHeight="1" thickBot="1" x14ac:dyDescent="0.25">
      <c r="B70" s="62"/>
      <c r="C70" s="98"/>
      <c r="D70" s="25" t="s">
        <v>7</v>
      </c>
      <c r="E70" s="128">
        <f>E69+12</f>
        <v>339.59999999999997</v>
      </c>
      <c r="F70" s="129"/>
      <c r="G70" s="160">
        <f>G69+9</f>
        <v>263.79999999999995</v>
      </c>
      <c r="H70" s="160"/>
    </row>
    <row r="71" spans="2:8" ht="30" customHeight="1" x14ac:dyDescent="0.2">
      <c r="B71" s="60" t="s">
        <v>52</v>
      </c>
      <c r="C71" s="75" t="s">
        <v>5</v>
      </c>
      <c r="D71" s="18" t="s">
        <v>6</v>
      </c>
      <c r="E71" s="123">
        <v>2910</v>
      </c>
      <c r="F71" s="123"/>
      <c r="G71" s="158">
        <v>2183</v>
      </c>
      <c r="H71" s="158"/>
    </row>
    <row r="72" spans="2:8" ht="30" customHeight="1" x14ac:dyDescent="0.2">
      <c r="B72" s="61"/>
      <c r="C72" s="77"/>
      <c r="D72" s="16" t="s">
        <v>7</v>
      </c>
      <c r="E72" s="81">
        <f>E71+12</f>
        <v>2922</v>
      </c>
      <c r="F72" s="105"/>
      <c r="G72" s="88">
        <f>G71+9</f>
        <v>2192</v>
      </c>
      <c r="H72" s="88"/>
    </row>
    <row r="73" spans="2:8" ht="30" customHeight="1" x14ac:dyDescent="0.2">
      <c r="B73" s="61"/>
      <c r="C73" s="78" t="s">
        <v>18</v>
      </c>
      <c r="D73" s="26" t="s">
        <v>6</v>
      </c>
      <c r="E73" s="99">
        <f>E71*1.12</f>
        <v>3259.2000000000003</v>
      </c>
      <c r="F73" s="82"/>
      <c r="G73" s="93">
        <v>2444</v>
      </c>
      <c r="H73" s="93"/>
    </row>
    <row r="74" spans="2:8" ht="30" customHeight="1" x14ac:dyDescent="0.2">
      <c r="B74" s="61"/>
      <c r="C74" s="74"/>
      <c r="D74" s="26" t="s">
        <v>7</v>
      </c>
      <c r="E74" s="99">
        <f>E73+12</f>
        <v>3271.2000000000003</v>
      </c>
      <c r="F74" s="82"/>
      <c r="G74" s="93">
        <f>G73+9</f>
        <v>2453</v>
      </c>
      <c r="H74" s="93"/>
    </row>
    <row r="75" spans="2:8" ht="30" customHeight="1" x14ac:dyDescent="0.2">
      <c r="B75" s="61"/>
      <c r="C75" s="85" t="s">
        <v>15</v>
      </c>
      <c r="D75" s="16" t="s">
        <v>6</v>
      </c>
      <c r="E75" s="81">
        <v>4075</v>
      </c>
      <c r="F75" s="105"/>
      <c r="G75" s="88">
        <f>G71*1.4</f>
        <v>3056.2</v>
      </c>
      <c r="H75" s="88"/>
    </row>
    <row r="76" spans="2:8" ht="30" customHeight="1" thickBot="1" x14ac:dyDescent="0.25">
      <c r="B76" s="62"/>
      <c r="C76" s="97"/>
      <c r="D76" s="19" t="s">
        <v>7</v>
      </c>
      <c r="E76" s="127">
        <f>E75+12</f>
        <v>4087</v>
      </c>
      <c r="F76" s="134"/>
      <c r="G76" s="164">
        <f>G75+9</f>
        <v>3065.2</v>
      </c>
      <c r="H76" s="164"/>
    </row>
    <row r="77" spans="2:8" ht="30" customHeight="1" thickBot="1" x14ac:dyDescent="0.25">
      <c r="B77" s="6" t="s">
        <v>53</v>
      </c>
      <c r="C77" s="31" t="s">
        <v>19</v>
      </c>
      <c r="D77" s="31" t="s">
        <v>6</v>
      </c>
      <c r="E77" s="169">
        <v>216</v>
      </c>
      <c r="F77" s="170"/>
      <c r="G77" s="161">
        <v>162</v>
      </c>
      <c r="H77" s="162"/>
    </row>
    <row r="78" spans="2:8" ht="30" customHeight="1" x14ac:dyDescent="0.2">
      <c r="B78" s="60" t="s">
        <v>54</v>
      </c>
      <c r="C78" s="75" t="s">
        <v>5</v>
      </c>
      <c r="D78" s="18" t="s">
        <v>6</v>
      </c>
      <c r="E78" s="123">
        <v>312</v>
      </c>
      <c r="F78" s="123"/>
      <c r="G78" s="158">
        <v>268</v>
      </c>
      <c r="H78" s="158"/>
    </row>
    <row r="79" spans="2:8" ht="30" customHeight="1" x14ac:dyDescent="0.2">
      <c r="B79" s="61"/>
      <c r="C79" s="76"/>
      <c r="D79" s="16" t="s">
        <v>20</v>
      </c>
      <c r="E79" s="22">
        <f>E78+12</f>
        <v>324</v>
      </c>
      <c r="F79" s="22">
        <f>E79+12</f>
        <v>336</v>
      </c>
      <c r="G79" s="36">
        <f>G78+9</f>
        <v>277</v>
      </c>
      <c r="H79" s="36">
        <f>G79+9</f>
        <v>286</v>
      </c>
    </row>
    <row r="80" spans="2:8" ht="30" customHeight="1" x14ac:dyDescent="0.2">
      <c r="B80" s="61"/>
      <c r="C80" s="76"/>
      <c r="D80" s="16" t="s">
        <v>21</v>
      </c>
      <c r="E80" s="22">
        <f>E78+12</f>
        <v>324</v>
      </c>
      <c r="F80" s="22">
        <f>E80+12</f>
        <v>336</v>
      </c>
      <c r="G80" s="36">
        <f>G78+9</f>
        <v>277</v>
      </c>
      <c r="H80" s="36">
        <f>G80+9</f>
        <v>286</v>
      </c>
    </row>
    <row r="81" spans="2:8" ht="30" customHeight="1" x14ac:dyDescent="0.2">
      <c r="B81" s="61"/>
      <c r="C81" s="77"/>
      <c r="D81" s="16" t="s">
        <v>22</v>
      </c>
      <c r="E81" s="22">
        <f>E80+12</f>
        <v>336</v>
      </c>
      <c r="F81" s="22">
        <f>E81+24</f>
        <v>360</v>
      </c>
      <c r="G81" s="36">
        <f>G80+9</f>
        <v>286</v>
      </c>
      <c r="H81" s="36">
        <f>G81+18</f>
        <v>304</v>
      </c>
    </row>
    <row r="82" spans="2:8" ht="30" customHeight="1" x14ac:dyDescent="0.2">
      <c r="B82" s="61"/>
      <c r="C82" s="78" t="s">
        <v>13</v>
      </c>
      <c r="D82" s="26" t="s">
        <v>6</v>
      </c>
      <c r="E82" s="99">
        <v>350</v>
      </c>
      <c r="F82" s="99"/>
      <c r="G82" s="93">
        <f>G78*1.12</f>
        <v>300.16000000000003</v>
      </c>
      <c r="H82" s="93"/>
    </row>
    <row r="83" spans="2:8" ht="30" customHeight="1" x14ac:dyDescent="0.2">
      <c r="B83" s="61"/>
      <c r="C83" s="73"/>
      <c r="D83" s="26" t="s">
        <v>20</v>
      </c>
      <c r="E83" s="38">
        <f>E82+12</f>
        <v>362</v>
      </c>
      <c r="F83" s="38">
        <f>E83+12</f>
        <v>374</v>
      </c>
      <c r="G83" s="48">
        <f>G82+9</f>
        <v>309.16000000000003</v>
      </c>
      <c r="H83" s="48">
        <f>G83+9</f>
        <v>318.16000000000003</v>
      </c>
    </row>
    <row r="84" spans="2:8" ht="30" customHeight="1" x14ac:dyDescent="0.2">
      <c r="B84" s="61"/>
      <c r="C84" s="73"/>
      <c r="D84" s="26" t="s">
        <v>21</v>
      </c>
      <c r="E84" s="38">
        <f>E82+12</f>
        <v>362</v>
      </c>
      <c r="F84" s="38">
        <f>E84+12</f>
        <v>374</v>
      </c>
      <c r="G84" s="48">
        <f>G82+9</f>
        <v>309.16000000000003</v>
      </c>
      <c r="H84" s="48">
        <f>G84+9</f>
        <v>318.16000000000003</v>
      </c>
    </row>
    <row r="85" spans="2:8" ht="30" customHeight="1" x14ac:dyDescent="0.2">
      <c r="B85" s="61"/>
      <c r="C85" s="74"/>
      <c r="D85" s="26" t="s">
        <v>22</v>
      </c>
      <c r="E85" s="38">
        <f>E84+12</f>
        <v>374</v>
      </c>
      <c r="F85" s="38">
        <f>E85+24</f>
        <v>398</v>
      </c>
      <c r="G85" s="48">
        <f>G84+9</f>
        <v>318.16000000000003</v>
      </c>
      <c r="H85" s="48">
        <f>G85+18</f>
        <v>336.16</v>
      </c>
    </row>
    <row r="86" spans="2:8" ht="30" customHeight="1" x14ac:dyDescent="0.2">
      <c r="B86" s="61"/>
      <c r="C86" s="85" t="s">
        <v>15</v>
      </c>
      <c r="D86" s="16" t="s">
        <v>6</v>
      </c>
      <c r="E86" s="81">
        <f>E78*1.4</f>
        <v>436.79999999999995</v>
      </c>
      <c r="F86" s="81"/>
      <c r="G86" s="88">
        <v>374</v>
      </c>
      <c r="H86" s="88"/>
    </row>
    <row r="87" spans="2:8" ht="30" customHeight="1" x14ac:dyDescent="0.2">
      <c r="B87" s="61"/>
      <c r="C87" s="76"/>
      <c r="D87" s="16" t="s">
        <v>20</v>
      </c>
      <c r="E87" s="22">
        <f>E86+12</f>
        <v>448.79999999999995</v>
      </c>
      <c r="F87" s="22">
        <f>E87+12</f>
        <v>460.79999999999995</v>
      </c>
      <c r="G87" s="36">
        <f>G86+9</f>
        <v>383</v>
      </c>
      <c r="H87" s="36">
        <f>G87+9</f>
        <v>392</v>
      </c>
    </row>
    <row r="88" spans="2:8" ht="30" customHeight="1" x14ac:dyDescent="0.2">
      <c r="B88" s="61"/>
      <c r="C88" s="76"/>
      <c r="D88" s="16" t="s">
        <v>21</v>
      </c>
      <c r="E88" s="22">
        <f>E86+12</f>
        <v>448.79999999999995</v>
      </c>
      <c r="F88" s="22">
        <f>E88+12</f>
        <v>460.79999999999995</v>
      </c>
      <c r="G88" s="36">
        <f>G86+9</f>
        <v>383</v>
      </c>
      <c r="H88" s="36">
        <f>G88+9</f>
        <v>392</v>
      </c>
    </row>
    <row r="89" spans="2:8" ht="30" customHeight="1" thickBot="1" x14ac:dyDescent="0.25">
      <c r="B89" s="62"/>
      <c r="C89" s="97"/>
      <c r="D89" s="19" t="s">
        <v>22</v>
      </c>
      <c r="E89" s="35">
        <f>E88+12</f>
        <v>460.79999999999995</v>
      </c>
      <c r="F89" s="35">
        <f>E89+24</f>
        <v>484.79999999999995</v>
      </c>
      <c r="G89" s="37">
        <f>G88+9</f>
        <v>392</v>
      </c>
      <c r="H89" s="37">
        <f>G89+18</f>
        <v>410</v>
      </c>
    </row>
    <row r="90" spans="2:8" ht="30" customHeight="1" x14ac:dyDescent="0.2">
      <c r="B90" s="60" t="s">
        <v>55</v>
      </c>
      <c r="C90" s="72" t="s">
        <v>12</v>
      </c>
      <c r="D90" s="31" t="s">
        <v>6</v>
      </c>
      <c r="E90" s="107">
        <v>1301</v>
      </c>
      <c r="F90" s="107"/>
      <c r="G90" s="159">
        <v>1040</v>
      </c>
      <c r="H90" s="159"/>
    </row>
    <row r="91" spans="2:8" ht="30" customHeight="1" x14ac:dyDescent="0.2">
      <c r="B91" s="61"/>
      <c r="C91" s="73"/>
      <c r="D91" s="26" t="s">
        <v>23</v>
      </c>
      <c r="E91" s="99">
        <f>E90+48</f>
        <v>1349</v>
      </c>
      <c r="F91" s="99"/>
      <c r="G91" s="93">
        <f>G90+36</f>
        <v>1076</v>
      </c>
      <c r="H91" s="93"/>
    </row>
    <row r="92" spans="2:8" ht="30" customHeight="1" x14ac:dyDescent="0.2">
      <c r="B92" s="61"/>
      <c r="C92" s="74"/>
      <c r="D92" s="26" t="s">
        <v>24</v>
      </c>
      <c r="E92" s="99">
        <f>E91+48</f>
        <v>1397</v>
      </c>
      <c r="F92" s="99"/>
      <c r="G92" s="93">
        <f>G91+36</f>
        <v>1112</v>
      </c>
      <c r="H92" s="93"/>
    </row>
    <row r="93" spans="2:8" ht="30" customHeight="1" x14ac:dyDescent="0.2">
      <c r="B93" s="61"/>
      <c r="C93" s="85" t="s">
        <v>18</v>
      </c>
      <c r="D93" s="16" t="s">
        <v>6</v>
      </c>
      <c r="E93" s="81">
        <f t="shared" ref="E93" si="13">E90*1.12</f>
        <v>1457.1200000000001</v>
      </c>
      <c r="F93" s="81"/>
      <c r="G93" s="88">
        <f t="shared" ref="G93" si="14">G90*1.12</f>
        <v>1164.8000000000002</v>
      </c>
      <c r="H93" s="88"/>
    </row>
    <row r="94" spans="2:8" ht="30" customHeight="1" x14ac:dyDescent="0.2">
      <c r="B94" s="61"/>
      <c r="C94" s="76"/>
      <c r="D94" s="16" t="s">
        <v>23</v>
      </c>
      <c r="E94" s="81">
        <f>E93+48</f>
        <v>1505.1200000000001</v>
      </c>
      <c r="F94" s="81"/>
      <c r="G94" s="88">
        <f>G93+36</f>
        <v>1200.8000000000002</v>
      </c>
      <c r="H94" s="88"/>
    </row>
    <row r="95" spans="2:8" ht="30" customHeight="1" x14ac:dyDescent="0.2">
      <c r="B95" s="61"/>
      <c r="C95" s="77"/>
      <c r="D95" s="16" t="s">
        <v>24</v>
      </c>
      <c r="E95" s="81">
        <f>E94+48</f>
        <v>1553.1200000000001</v>
      </c>
      <c r="F95" s="81"/>
      <c r="G95" s="88">
        <f>G94+36</f>
        <v>1236.8000000000002</v>
      </c>
      <c r="H95" s="88"/>
    </row>
    <row r="96" spans="2:8" ht="30" customHeight="1" x14ac:dyDescent="0.2">
      <c r="B96" s="61"/>
      <c r="C96" s="78" t="s">
        <v>11</v>
      </c>
      <c r="D96" s="26" t="s">
        <v>6</v>
      </c>
      <c r="E96" s="99">
        <f t="shared" ref="E96" si="15">E90*1.4</f>
        <v>1821.3999999999999</v>
      </c>
      <c r="F96" s="99"/>
      <c r="G96" s="93">
        <v>1457</v>
      </c>
      <c r="H96" s="93"/>
    </row>
    <row r="97" spans="2:8" ht="30" customHeight="1" x14ac:dyDescent="0.2">
      <c r="B97" s="61"/>
      <c r="C97" s="73"/>
      <c r="D97" s="26" t="s">
        <v>23</v>
      </c>
      <c r="E97" s="99">
        <f>E96+48</f>
        <v>1869.3999999999999</v>
      </c>
      <c r="F97" s="99"/>
      <c r="G97" s="93">
        <f>G96+36</f>
        <v>1493</v>
      </c>
      <c r="H97" s="93"/>
    </row>
    <row r="98" spans="2:8" ht="30" customHeight="1" thickBot="1" x14ac:dyDescent="0.25">
      <c r="B98" s="62"/>
      <c r="C98" s="98"/>
      <c r="D98" s="33" t="s">
        <v>24</v>
      </c>
      <c r="E98" s="126">
        <f>E97+48</f>
        <v>1917.3999999999999</v>
      </c>
      <c r="F98" s="126"/>
      <c r="G98" s="172">
        <f>G97+36</f>
        <v>1529</v>
      </c>
      <c r="H98" s="172"/>
    </row>
    <row r="99" spans="2:8" ht="30" customHeight="1" x14ac:dyDescent="0.2">
      <c r="B99" s="60" t="s">
        <v>56</v>
      </c>
      <c r="C99" s="75" t="s">
        <v>5</v>
      </c>
      <c r="D99" s="18" t="s">
        <v>6</v>
      </c>
      <c r="E99" s="123">
        <v>1277</v>
      </c>
      <c r="F99" s="123"/>
      <c r="G99" s="158">
        <v>1021</v>
      </c>
      <c r="H99" s="158"/>
    </row>
    <row r="100" spans="2:8" ht="30" customHeight="1" x14ac:dyDescent="0.2">
      <c r="B100" s="61"/>
      <c r="C100" s="77"/>
      <c r="D100" s="16" t="s">
        <v>23</v>
      </c>
      <c r="E100" s="81">
        <f>E99+48</f>
        <v>1325</v>
      </c>
      <c r="F100" s="81"/>
      <c r="G100" s="88">
        <f>G99+36</f>
        <v>1057</v>
      </c>
      <c r="H100" s="88"/>
    </row>
    <row r="101" spans="2:8" ht="30" customHeight="1" x14ac:dyDescent="0.2">
      <c r="B101" s="61"/>
      <c r="C101" s="78" t="s">
        <v>13</v>
      </c>
      <c r="D101" s="26" t="s">
        <v>6</v>
      </c>
      <c r="E101" s="99">
        <f>E99*1.12</f>
        <v>1430.2400000000002</v>
      </c>
      <c r="F101" s="99"/>
      <c r="G101" s="93">
        <f t="shared" ref="G101" si="16">G99*1.12</f>
        <v>1143.5200000000002</v>
      </c>
      <c r="H101" s="93"/>
    </row>
    <row r="102" spans="2:8" ht="30" customHeight="1" x14ac:dyDescent="0.2">
      <c r="B102" s="61"/>
      <c r="C102" s="74"/>
      <c r="D102" s="26" t="s">
        <v>23</v>
      </c>
      <c r="E102" s="99">
        <f>E101+48</f>
        <v>1478.2400000000002</v>
      </c>
      <c r="F102" s="99"/>
      <c r="G102" s="93">
        <f>G101+36</f>
        <v>1179.5200000000002</v>
      </c>
      <c r="H102" s="93"/>
    </row>
    <row r="103" spans="2:8" ht="30" customHeight="1" x14ac:dyDescent="0.2">
      <c r="B103" s="61"/>
      <c r="C103" s="85" t="s">
        <v>11</v>
      </c>
      <c r="D103" s="16" t="s">
        <v>6</v>
      </c>
      <c r="E103" s="81">
        <v>1787</v>
      </c>
      <c r="F103" s="81"/>
      <c r="G103" s="88">
        <f t="shared" ref="G103" si="17">G99*1.4</f>
        <v>1429.3999999999999</v>
      </c>
      <c r="H103" s="88"/>
    </row>
    <row r="104" spans="2:8" ht="30" customHeight="1" thickBot="1" x14ac:dyDescent="0.25">
      <c r="B104" s="62"/>
      <c r="C104" s="97"/>
      <c r="D104" s="19" t="s">
        <v>23</v>
      </c>
      <c r="E104" s="127">
        <f>E103+48</f>
        <v>1835</v>
      </c>
      <c r="F104" s="127"/>
      <c r="G104" s="164">
        <f>G103+36</f>
        <v>1465.3999999999999</v>
      </c>
      <c r="H104" s="164"/>
    </row>
    <row r="105" spans="2:8" ht="30" customHeight="1" x14ac:dyDescent="0.2">
      <c r="B105" s="60" t="s">
        <v>57</v>
      </c>
      <c r="C105" s="72" t="s">
        <v>5</v>
      </c>
      <c r="D105" s="28" t="s">
        <v>6</v>
      </c>
      <c r="E105" s="84">
        <v>1286</v>
      </c>
      <c r="F105" s="84"/>
      <c r="G105" s="163">
        <v>965</v>
      </c>
      <c r="H105" s="163"/>
    </row>
    <row r="106" spans="2:8" ht="30" customHeight="1" x14ac:dyDescent="0.2">
      <c r="B106" s="61"/>
      <c r="C106" s="73"/>
      <c r="D106" s="26" t="s">
        <v>20</v>
      </c>
      <c r="E106" s="56">
        <f>E105+12</f>
        <v>1298</v>
      </c>
      <c r="F106" s="56">
        <f>E106+12</f>
        <v>1310</v>
      </c>
      <c r="G106" s="55">
        <f>G105+9</f>
        <v>974</v>
      </c>
      <c r="H106" s="55">
        <f>G106+9</f>
        <v>983</v>
      </c>
    </row>
    <row r="107" spans="2:8" ht="30" customHeight="1" x14ac:dyDescent="0.2">
      <c r="B107" s="61"/>
      <c r="C107" s="73"/>
      <c r="D107" s="26" t="s">
        <v>21</v>
      </c>
      <c r="E107" s="56">
        <f>E105+12</f>
        <v>1298</v>
      </c>
      <c r="F107" s="56">
        <f>E107+12</f>
        <v>1310</v>
      </c>
      <c r="G107" s="55">
        <f>G105+9</f>
        <v>974</v>
      </c>
      <c r="H107" s="55">
        <f>G107+9</f>
        <v>983</v>
      </c>
    </row>
    <row r="108" spans="2:8" ht="30" customHeight="1" x14ac:dyDescent="0.2">
      <c r="B108" s="61"/>
      <c r="C108" s="74"/>
      <c r="D108" s="26" t="s">
        <v>22</v>
      </c>
      <c r="E108" s="56">
        <f>E107+12</f>
        <v>1310</v>
      </c>
      <c r="F108" s="56">
        <f>E108+24</f>
        <v>1334</v>
      </c>
      <c r="G108" s="55">
        <f>G107+9</f>
        <v>983</v>
      </c>
      <c r="H108" s="55">
        <f>G108+18</f>
        <v>1001</v>
      </c>
    </row>
    <row r="109" spans="2:8" ht="30" customHeight="1" x14ac:dyDescent="0.2">
      <c r="B109" s="61"/>
      <c r="C109" s="85" t="s">
        <v>13</v>
      </c>
      <c r="D109" s="16" t="s">
        <v>6</v>
      </c>
      <c r="E109" s="81">
        <f>E105*1.12</f>
        <v>1440.3200000000002</v>
      </c>
      <c r="F109" s="81"/>
      <c r="G109" s="88">
        <v>1080</v>
      </c>
      <c r="H109" s="88"/>
    </row>
    <row r="110" spans="2:8" ht="30" customHeight="1" x14ac:dyDescent="0.2">
      <c r="B110" s="61"/>
      <c r="C110" s="76"/>
      <c r="D110" s="16" t="s">
        <v>20</v>
      </c>
      <c r="E110" s="54">
        <f>E109+12</f>
        <v>1452.3200000000002</v>
      </c>
      <c r="F110" s="54">
        <f>E110+12</f>
        <v>1464.3200000000002</v>
      </c>
      <c r="G110" s="57">
        <f>G109+9</f>
        <v>1089</v>
      </c>
      <c r="H110" s="57">
        <f>G110+9</f>
        <v>1098</v>
      </c>
    </row>
    <row r="111" spans="2:8" ht="30" customHeight="1" x14ac:dyDescent="0.2">
      <c r="B111" s="61"/>
      <c r="C111" s="76"/>
      <c r="D111" s="16" t="s">
        <v>21</v>
      </c>
      <c r="E111" s="54">
        <f>E109+12</f>
        <v>1452.3200000000002</v>
      </c>
      <c r="F111" s="54">
        <f>E111+12</f>
        <v>1464.3200000000002</v>
      </c>
      <c r="G111" s="57">
        <f>G109+9</f>
        <v>1089</v>
      </c>
      <c r="H111" s="57">
        <f>G111+9</f>
        <v>1098</v>
      </c>
    </row>
    <row r="112" spans="2:8" ht="30" customHeight="1" x14ac:dyDescent="0.2">
      <c r="B112" s="61"/>
      <c r="C112" s="77"/>
      <c r="D112" s="16" t="s">
        <v>22</v>
      </c>
      <c r="E112" s="54">
        <f>E111+12</f>
        <v>1464.3200000000002</v>
      </c>
      <c r="F112" s="54">
        <f>E112+24</f>
        <v>1488.3200000000002</v>
      </c>
      <c r="G112" s="57">
        <f>G111+9</f>
        <v>1098</v>
      </c>
      <c r="H112" s="57">
        <f>G112+18</f>
        <v>1116</v>
      </c>
    </row>
    <row r="113" spans="2:8" ht="30" customHeight="1" x14ac:dyDescent="0.2">
      <c r="B113" s="61"/>
      <c r="C113" s="78" t="s">
        <v>11</v>
      </c>
      <c r="D113" s="26" t="s">
        <v>6</v>
      </c>
      <c r="E113" s="99">
        <v>1802</v>
      </c>
      <c r="F113" s="99"/>
      <c r="G113" s="93">
        <f>G105*1.4</f>
        <v>1351</v>
      </c>
      <c r="H113" s="93"/>
    </row>
    <row r="114" spans="2:8" ht="30" customHeight="1" x14ac:dyDescent="0.2">
      <c r="B114" s="61"/>
      <c r="C114" s="73"/>
      <c r="D114" s="26" t="s">
        <v>20</v>
      </c>
      <c r="E114" s="56">
        <f>E113+12</f>
        <v>1814</v>
      </c>
      <c r="F114" s="56">
        <f>E114+12</f>
        <v>1826</v>
      </c>
      <c r="G114" s="55">
        <f>G113+9</f>
        <v>1360</v>
      </c>
      <c r="H114" s="55">
        <f>G114+9</f>
        <v>1369</v>
      </c>
    </row>
    <row r="115" spans="2:8" ht="30" customHeight="1" x14ac:dyDescent="0.2">
      <c r="B115" s="61"/>
      <c r="C115" s="73"/>
      <c r="D115" s="26" t="s">
        <v>21</v>
      </c>
      <c r="E115" s="56">
        <f>E113+12</f>
        <v>1814</v>
      </c>
      <c r="F115" s="56">
        <f>E115+12</f>
        <v>1826</v>
      </c>
      <c r="G115" s="55">
        <f>G113+9</f>
        <v>1360</v>
      </c>
      <c r="H115" s="55">
        <f>G115+9</f>
        <v>1369</v>
      </c>
    </row>
    <row r="116" spans="2:8" ht="30" customHeight="1" thickBot="1" x14ac:dyDescent="0.25">
      <c r="B116" s="62"/>
      <c r="C116" s="98"/>
      <c r="D116" s="25" t="s">
        <v>22</v>
      </c>
      <c r="E116" s="59">
        <f>E115+12</f>
        <v>1826</v>
      </c>
      <c r="F116" s="59">
        <f>E116+24</f>
        <v>1850</v>
      </c>
      <c r="G116" s="58">
        <f>G115+9</f>
        <v>1369</v>
      </c>
      <c r="H116" s="58">
        <f>G116+18</f>
        <v>1387</v>
      </c>
    </row>
    <row r="117" spans="2:8" ht="30" customHeight="1" x14ac:dyDescent="0.2">
      <c r="B117" s="60" t="s">
        <v>68</v>
      </c>
      <c r="C117" s="75" t="s">
        <v>5</v>
      </c>
      <c r="D117" s="18" t="s">
        <v>6</v>
      </c>
      <c r="E117" s="123">
        <v>293</v>
      </c>
      <c r="F117" s="123"/>
      <c r="G117" s="158">
        <v>220</v>
      </c>
      <c r="H117" s="158"/>
    </row>
    <row r="118" spans="2:8" ht="30" customHeight="1" x14ac:dyDescent="0.2">
      <c r="B118" s="61"/>
      <c r="C118" s="76"/>
      <c r="D118" s="16" t="s">
        <v>23</v>
      </c>
      <c r="E118" s="81">
        <f>E117+48</f>
        <v>341</v>
      </c>
      <c r="F118" s="81"/>
      <c r="G118" s="88">
        <f>G117+36</f>
        <v>256</v>
      </c>
      <c r="H118" s="88"/>
    </row>
    <row r="119" spans="2:8" ht="30" customHeight="1" x14ac:dyDescent="0.2">
      <c r="B119" s="61"/>
      <c r="C119" s="77"/>
      <c r="D119" s="16" t="s">
        <v>24</v>
      </c>
      <c r="E119" s="81">
        <f>E118+48</f>
        <v>389</v>
      </c>
      <c r="F119" s="81"/>
      <c r="G119" s="88">
        <f>G118+36</f>
        <v>292</v>
      </c>
      <c r="H119" s="88"/>
    </row>
    <row r="120" spans="2:8" ht="30" customHeight="1" x14ac:dyDescent="0.2">
      <c r="B120" s="61"/>
      <c r="C120" s="78" t="s">
        <v>18</v>
      </c>
      <c r="D120" s="26" t="s">
        <v>6</v>
      </c>
      <c r="E120" s="99">
        <f t="shared" ref="E120" si="18">E117*1.12</f>
        <v>328.16</v>
      </c>
      <c r="F120" s="99"/>
      <c r="G120" s="93">
        <f t="shared" ref="G120" si="19">G117*1.12</f>
        <v>246.40000000000003</v>
      </c>
      <c r="H120" s="93"/>
    </row>
    <row r="121" spans="2:8" ht="30" customHeight="1" x14ac:dyDescent="0.2">
      <c r="B121" s="61"/>
      <c r="C121" s="73"/>
      <c r="D121" s="26" t="s">
        <v>23</v>
      </c>
      <c r="E121" s="99">
        <f>E120+48</f>
        <v>376.16</v>
      </c>
      <c r="F121" s="99"/>
      <c r="G121" s="93">
        <f>G120+36</f>
        <v>282.40000000000003</v>
      </c>
      <c r="H121" s="93"/>
    </row>
    <row r="122" spans="2:8" ht="30" customHeight="1" x14ac:dyDescent="0.2">
      <c r="B122" s="61"/>
      <c r="C122" s="74"/>
      <c r="D122" s="26" t="s">
        <v>24</v>
      </c>
      <c r="E122" s="99">
        <f>E121+48</f>
        <v>424.16</v>
      </c>
      <c r="F122" s="99"/>
      <c r="G122" s="93">
        <f>G121+36</f>
        <v>318.40000000000003</v>
      </c>
      <c r="H122" s="93"/>
    </row>
    <row r="123" spans="2:8" ht="30" customHeight="1" x14ac:dyDescent="0.2">
      <c r="B123" s="61"/>
      <c r="C123" s="85" t="s">
        <v>11</v>
      </c>
      <c r="D123" s="16" t="s">
        <v>6</v>
      </c>
      <c r="E123" s="81">
        <f t="shared" ref="E123" si="20">E117*1.4</f>
        <v>410.2</v>
      </c>
      <c r="F123" s="81"/>
      <c r="G123" s="88">
        <v>307</v>
      </c>
      <c r="H123" s="88"/>
    </row>
    <row r="124" spans="2:8" ht="30" customHeight="1" x14ac:dyDescent="0.2">
      <c r="B124" s="61"/>
      <c r="C124" s="76"/>
      <c r="D124" s="16" t="s">
        <v>23</v>
      </c>
      <c r="E124" s="81">
        <f>E123+48</f>
        <v>458.2</v>
      </c>
      <c r="F124" s="81"/>
      <c r="G124" s="88">
        <f>G123+36</f>
        <v>343</v>
      </c>
      <c r="H124" s="88"/>
    </row>
    <row r="125" spans="2:8" ht="30" customHeight="1" thickBot="1" x14ac:dyDescent="0.25">
      <c r="B125" s="62"/>
      <c r="C125" s="97"/>
      <c r="D125" s="19" t="s">
        <v>24</v>
      </c>
      <c r="E125" s="127">
        <f>E124+48</f>
        <v>506.2</v>
      </c>
      <c r="F125" s="127"/>
      <c r="G125" s="164">
        <f>G124+36</f>
        <v>379</v>
      </c>
      <c r="H125" s="164"/>
    </row>
    <row r="126" spans="2:8" ht="30" customHeight="1" x14ac:dyDescent="0.2">
      <c r="B126" s="60" t="s">
        <v>69</v>
      </c>
      <c r="C126" s="72" t="s">
        <v>5</v>
      </c>
      <c r="D126" s="28" t="s">
        <v>6</v>
      </c>
      <c r="E126" s="84">
        <v>510</v>
      </c>
      <c r="F126" s="84"/>
      <c r="G126" s="163">
        <v>383</v>
      </c>
      <c r="H126" s="163"/>
    </row>
    <row r="127" spans="2:8" ht="30" customHeight="1" x14ac:dyDescent="0.2">
      <c r="B127" s="61"/>
      <c r="C127" s="73"/>
      <c r="D127" s="26" t="s">
        <v>23</v>
      </c>
      <c r="E127" s="82">
        <f>E126+48</f>
        <v>558</v>
      </c>
      <c r="F127" s="83"/>
      <c r="G127" s="67">
        <f>G126+36</f>
        <v>419</v>
      </c>
      <c r="H127" s="68"/>
    </row>
    <row r="128" spans="2:8" ht="30" customHeight="1" x14ac:dyDescent="0.2">
      <c r="B128" s="61"/>
      <c r="C128" s="74"/>
      <c r="D128" s="26" t="s">
        <v>24</v>
      </c>
      <c r="E128" s="82">
        <f>E127+48</f>
        <v>606</v>
      </c>
      <c r="F128" s="83"/>
      <c r="G128" s="67">
        <f>G127+36</f>
        <v>455</v>
      </c>
      <c r="H128" s="68"/>
    </row>
    <row r="129" spans="2:8" ht="30" customHeight="1" x14ac:dyDescent="0.2">
      <c r="B129" s="61"/>
      <c r="C129" s="85" t="s">
        <v>13</v>
      </c>
      <c r="D129" s="16" t="s">
        <v>6</v>
      </c>
      <c r="E129" s="105">
        <f t="shared" ref="E129" si="21">E126*1.12</f>
        <v>571.20000000000005</v>
      </c>
      <c r="F129" s="106"/>
      <c r="G129" s="89">
        <v>428</v>
      </c>
      <c r="H129" s="90"/>
    </row>
    <row r="130" spans="2:8" ht="30" customHeight="1" x14ac:dyDescent="0.2">
      <c r="B130" s="61"/>
      <c r="C130" s="76"/>
      <c r="D130" s="16" t="s">
        <v>23</v>
      </c>
      <c r="E130" s="105">
        <f>E129+48</f>
        <v>619.20000000000005</v>
      </c>
      <c r="F130" s="106"/>
      <c r="G130" s="89">
        <f>G129+36</f>
        <v>464</v>
      </c>
      <c r="H130" s="90"/>
    </row>
    <row r="131" spans="2:8" ht="30" customHeight="1" x14ac:dyDescent="0.2">
      <c r="B131" s="61"/>
      <c r="C131" s="77"/>
      <c r="D131" s="16" t="s">
        <v>24</v>
      </c>
      <c r="E131" s="105">
        <f>E130+48</f>
        <v>667.2</v>
      </c>
      <c r="F131" s="106"/>
      <c r="G131" s="89">
        <f>G130+36</f>
        <v>500</v>
      </c>
      <c r="H131" s="90"/>
    </row>
    <row r="132" spans="2:8" ht="30" customHeight="1" x14ac:dyDescent="0.2">
      <c r="B132" s="61"/>
      <c r="C132" s="78" t="s">
        <v>15</v>
      </c>
      <c r="D132" s="26" t="s">
        <v>6</v>
      </c>
      <c r="E132" s="82">
        <v>715</v>
      </c>
      <c r="F132" s="83"/>
      <c r="G132" s="67">
        <f t="shared" ref="G132" si="22">G126*1.4</f>
        <v>536.19999999999993</v>
      </c>
      <c r="H132" s="68"/>
    </row>
    <row r="133" spans="2:8" ht="30" customHeight="1" x14ac:dyDescent="0.2">
      <c r="B133" s="61"/>
      <c r="C133" s="73"/>
      <c r="D133" s="26" t="s">
        <v>23</v>
      </c>
      <c r="E133" s="82">
        <f>E132+48</f>
        <v>763</v>
      </c>
      <c r="F133" s="83"/>
      <c r="G133" s="67">
        <f>G132+36</f>
        <v>572.19999999999993</v>
      </c>
      <c r="H133" s="68"/>
    </row>
    <row r="134" spans="2:8" ht="30" customHeight="1" thickBot="1" x14ac:dyDescent="0.25">
      <c r="B134" s="62"/>
      <c r="C134" s="98"/>
      <c r="D134" s="25" t="s">
        <v>24</v>
      </c>
      <c r="E134" s="129">
        <f>E133+48</f>
        <v>811</v>
      </c>
      <c r="F134" s="130"/>
      <c r="G134" s="173">
        <f>G133+36</f>
        <v>608.19999999999993</v>
      </c>
      <c r="H134" s="174"/>
    </row>
    <row r="135" spans="2:8" ht="30" customHeight="1" x14ac:dyDescent="0.2">
      <c r="B135" s="60" t="s">
        <v>58</v>
      </c>
      <c r="C135" s="75" t="s">
        <v>12</v>
      </c>
      <c r="D135" s="18" t="s">
        <v>6</v>
      </c>
      <c r="E135" s="123">
        <v>489</v>
      </c>
      <c r="F135" s="123"/>
      <c r="G135" s="158">
        <v>391</v>
      </c>
      <c r="H135" s="158"/>
    </row>
    <row r="136" spans="2:8" ht="30" customHeight="1" x14ac:dyDescent="0.2">
      <c r="B136" s="61"/>
      <c r="C136" s="76"/>
      <c r="D136" s="16" t="s">
        <v>20</v>
      </c>
      <c r="E136" s="22">
        <f>E135+12</f>
        <v>501</v>
      </c>
      <c r="F136" s="22">
        <f>E136+12</f>
        <v>513</v>
      </c>
      <c r="G136" s="36">
        <f>G135+9</f>
        <v>400</v>
      </c>
      <c r="H136" s="36">
        <f>G136+9</f>
        <v>409</v>
      </c>
    </row>
    <row r="137" spans="2:8" ht="30" customHeight="1" x14ac:dyDescent="0.2">
      <c r="B137" s="61"/>
      <c r="C137" s="77"/>
      <c r="D137" s="16" t="s">
        <v>22</v>
      </c>
      <c r="E137" s="22">
        <f>E136+12</f>
        <v>513</v>
      </c>
      <c r="F137" s="22">
        <f>E137+24</f>
        <v>537</v>
      </c>
      <c r="G137" s="36">
        <f>G136+9</f>
        <v>409</v>
      </c>
      <c r="H137" s="36">
        <f>G137+18</f>
        <v>427</v>
      </c>
    </row>
    <row r="138" spans="2:8" ht="30" customHeight="1" x14ac:dyDescent="0.2">
      <c r="B138" s="61"/>
      <c r="C138" s="78" t="s">
        <v>14</v>
      </c>
      <c r="D138" s="26" t="s">
        <v>6</v>
      </c>
      <c r="E138" s="99">
        <f t="shared" ref="E138" si="23">E135*1.12</f>
        <v>547.68000000000006</v>
      </c>
      <c r="F138" s="99"/>
      <c r="G138" s="93">
        <f t="shared" ref="G138" si="24">G135*1.12</f>
        <v>437.92</v>
      </c>
      <c r="H138" s="93"/>
    </row>
    <row r="139" spans="2:8" ht="30" customHeight="1" x14ac:dyDescent="0.2">
      <c r="B139" s="61"/>
      <c r="C139" s="73"/>
      <c r="D139" s="26" t="s">
        <v>20</v>
      </c>
      <c r="E139" s="38">
        <f>E138+12</f>
        <v>559.68000000000006</v>
      </c>
      <c r="F139" s="38">
        <f>E139+12</f>
        <v>571.68000000000006</v>
      </c>
      <c r="G139" s="48">
        <f>G138+9</f>
        <v>446.92</v>
      </c>
      <c r="H139" s="48">
        <f>G139+9</f>
        <v>455.92</v>
      </c>
    </row>
    <row r="140" spans="2:8" ht="30" customHeight="1" x14ac:dyDescent="0.2">
      <c r="B140" s="61"/>
      <c r="C140" s="74"/>
      <c r="D140" s="26" t="s">
        <v>22</v>
      </c>
      <c r="E140" s="38">
        <f>E139+12</f>
        <v>571.68000000000006</v>
      </c>
      <c r="F140" s="38">
        <f>E140+24</f>
        <v>595.68000000000006</v>
      </c>
      <c r="G140" s="48">
        <f>G139+9</f>
        <v>455.92</v>
      </c>
      <c r="H140" s="48">
        <f>G140+18</f>
        <v>473.92</v>
      </c>
    </row>
    <row r="141" spans="2:8" ht="30" customHeight="1" x14ac:dyDescent="0.2">
      <c r="B141" s="61"/>
      <c r="C141" s="85" t="s">
        <v>15</v>
      </c>
      <c r="D141" s="16" t="s">
        <v>6</v>
      </c>
      <c r="E141" s="81">
        <v>684</v>
      </c>
      <c r="F141" s="81"/>
      <c r="G141" s="88">
        <f t="shared" ref="G141" si="25">G135*1.4</f>
        <v>547.4</v>
      </c>
      <c r="H141" s="88"/>
    </row>
    <row r="142" spans="2:8" ht="30" customHeight="1" x14ac:dyDescent="0.2">
      <c r="B142" s="61"/>
      <c r="C142" s="76"/>
      <c r="D142" s="16" t="s">
        <v>20</v>
      </c>
      <c r="E142" s="22">
        <f>E141+12</f>
        <v>696</v>
      </c>
      <c r="F142" s="22">
        <f>E142+12</f>
        <v>708</v>
      </c>
      <c r="G142" s="36">
        <f>G141+9</f>
        <v>556.4</v>
      </c>
      <c r="H142" s="36">
        <f>G142+9</f>
        <v>565.4</v>
      </c>
    </row>
    <row r="143" spans="2:8" ht="30" customHeight="1" thickBot="1" x14ac:dyDescent="0.25">
      <c r="B143" s="62"/>
      <c r="C143" s="97"/>
      <c r="D143" s="19" t="s">
        <v>22</v>
      </c>
      <c r="E143" s="35">
        <f>E142+12</f>
        <v>708</v>
      </c>
      <c r="F143" s="35">
        <f>E143+24</f>
        <v>732</v>
      </c>
      <c r="G143" s="37">
        <f>G142+9</f>
        <v>565.4</v>
      </c>
      <c r="H143" s="37">
        <f>G143+18</f>
        <v>583.4</v>
      </c>
    </row>
    <row r="144" spans="2:8" ht="30" customHeight="1" x14ac:dyDescent="0.2">
      <c r="B144" s="60" t="s">
        <v>59</v>
      </c>
      <c r="C144" s="72" t="s">
        <v>12</v>
      </c>
      <c r="D144" s="28" t="s">
        <v>6</v>
      </c>
      <c r="E144" s="84">
        <v>510</v>
      </c>
      <c r="F144" s="84"/>
      <c r="G144" s="69">
        <v>383</v>
      </c>
      <c r="H144" s="70"/>
    </row>
    <row r="145" spans="2:8" ht="30" customHeight="1" x14ac:dyDescent="0.2">
      <c r="B145" s="61"/>
      <c r="C145" s="73"/>
      <c r="D145" s="26" t="s">
        <v>20</v>
      </c>
      <c r="E145" s="38">
        <f>E144+12</f>
        <v>522</v>
      </c>
      <c r="F145" s="38">
        <f>E145+12</f>
        <v>534</v>
      </c>
      <c r="G145" s="48">
        <f>G144+9</f>
        <v>392</v>
      </c>
      <c r="H145" s="48">
        <f>G145+9</f>
        <v>401</v>
      </c>
    </row>
    <row r="146" spans="2:8" ht="30" customHeight="1" x14ac:dyDescent="0.2">
      <c r="B146" s="61"/>
      <c r="C146" s="74"/>
      <c r="D146" s="26" t="s">
        <v>22</v>
      </c>
      <c r="E146" s="38">
        <f>E145+12</f>
        <v>534</v>
      </c>
      <c r="F146" s="38">
        <f>E146+24</f>
        <v>558</v>
      </c>
      <c r="G146" s="48">
        <f>G145+9</f>
        <v>401</v>
      </c>
      <c r="H146" s="48">
        <f>G146+18</f>
        <v>419</v>
      </c>
    </row>
    <row r="147" spans="2:8" ht="30" customHeight="1" x14ac:dyDescent="0.2">
      <c r="B147" s="61"/>
      <c r="C147" s="85" t="s">
        <v>18</v>
      </c>
      <c r="D147" s="16" t="s">
        <v>6</v>
      </c>
      <c r="E147" s="86">
        <f t="shared" ref="E147" si="26">E144*1.12</f>
        <v>571.20000000000005</v>
      </c>
      <c r="F147" s="87"/>
      <c r="G147" s="79">
        <v>428</v>
      </c>
      <c r="H147" s="79"/>
    </row>
    <row r="148" spans="2:8" ht="30" customHeight="1" x14ac:dyDescent="0.2">
      <c r="B148" s="61"/>
      <c r="C148" s="76"/>
      <c r="D148" s="16" t="s">
        <v>20</v>
      </c>
      <c r="E148" s="23">
        <f>E147+12</f>
        <v>583.20000000000005</v>
      </c>
      <c r="F148" s="23">
        <f>E148+12</f>
        <v>595.20000000000005</v>
      </c>
      <c r="G148" s="47">
        <f>G147+9</f>
        <v>437</v>
      </c>
      <c r="H148" s="47">
        <f>G148+9</f>
        <v>446</v>
      </c>
    </row>
    <row r="149" spans="2:8" ht="30" customHeight="1" x14ac:dyDescent="0.2">
      <c r="B149" s="61"/>
      <c r="C149" s="77"/>
      <c r="D149" s="16" t="s">
        <v>22</v>
      </c>
      <c r="E149" s="23">
        <f>E148+12</f>
        <v>595.20000000000005</v>
      </c>
      <c r="F149" s="23">
        <f>E149+24</f>
        <v>619.20000000000005</v>
      </c>
      <c r="G149" s="47">
        <f>G148+9</f>
        <v>446</v>
      </c>
      <c r="H149" s="47">
        <f>G149+18</f>
        <v>464</v>
      </c>
    </row>
    <row r="150" spans="2:8" ht="30" customHeight="1" x14ac:dyDescent="0.2">
      <c r="B150" s="61"/>
      <c r="C150" s="78" t="s">
        <v>11</v>
      </c>
      <c r="D150" s="26" t="s">
        <v>6</v>
      </c>
      <c r="E150" s="99">
        <v>715</v>
      </c>
      <c r="F150" s="99"/>
      <c r="G150" s="80">
        <f t="shared" ref="G150" si="27">G144*1.4</f>
        <v>536.19999999999993</v>
      </c>
      <c r="H150" s="80"/>
    </row>
    <row r="151" spans="2:8" ht="30" customHeight="1" x14ac:dyDescent="0.2">
      <c r="B151" s="61"/>
      <c r="C151" s="73"/>
      <c r="D151" s="26" t="s">
        <v>20</v>
      </c>
      <c r="E151" s="38">
        <f>E150+12</f>
        <v>727</v>
      </c>
      <c r="F151" s="38">
        <f>E151+12</f>
        <v>739</v>
      </c>
      <c r="G151" s="48">
        <f>G150+9</f>
        <v>545.19999999999993</v>
      </c>
      <c r="H151" s="48">
        <f>G151+9</f>
        <v>554.19999999999993</v>
      </c>
    </row>
    <row r="152" spans="2:8" ht="30" customHeight="1" thickBot="1" x14ac:dyDescent="0.25">
      <c r="B152" s="62"/>
      <c r="C152" s="98"/>
      <c r="D152" s="40" t="s">
        <v>22</v>
      </c>
      <c r="E152" s="41">
        <f>E151+12</f>
        <v>739</v>
      </c>
      <c r="F152" s="41">
        <f>E152+24</f>
        <v>763</v>
      </c>
      <c r="G152" s="50">
        <f>G151+9</f>
        <v>554.19999999999993</v>
      </c>
      <c r="H152" s="50">
        <f>G152+18</f>
        <v>572.19999999999993</v>
      </c>
    </row>
    <row r="153" spans="2:8" ht="30" customHeight="1" x14ac:dyDescent="0.2">
      <c r="B153" s="60" t="s">
        <v>60</v>
      </c>
      <c r="C153" s="75" t="s">
        <v>5</v>
      </c>
      <c r="D153" s="18" t="s">
        <v>6</v>
      </c>
      <c r="E153" s="131">
        <v>576</v>
      </c>
      <c r="F153" s="132"/>
      <c r="G153" s="167">
        <v>432</v>
      </c>
      <c r="H153" s="168"/>
    </row>
    <row r="154" spans="2:8" ht="30" customHeight="1" x14ac:dyDescent="0.2">
      <c r="B154" s="61"/>
      <c r="C154" s="76"/>
      <c r="D154" s="16" t="s">
        <v>20</v>
      </c>
      <c r="E154" s="22">
        <f>E153+12</f>
        <v>588</v>
      </c>
      <c r="F154" s="22">
        <f>E154+12</f>
        <v>600</v>
      </c>
      <c r="G154" s="36">
        <f>G153+9</f>
        <v>441</v>
      </c>
      <c r="H154" s="36">
        <f>G154+9</f>
        <v>450</v>
      </c>
    </row>
    <row r="155" spans="2:8" ht="30" customHeight="1" x14ac:dyDescent="0.2">
      <c r="B155" s="61"/>
      <c r="C155" s="77"/>
      <c r="D155" s="42" t="s">
        <v>22</v>
      </c>
      <c r="E155" s="22">
        <f>E154+12</f>
        <v>600</v>
      </c>
      <c r="F155" s="22">
        <f>E155+24</f>
        <v>624</v>
      </c>
      <c r="G155" s="36">
        <f>G154+9</f>
        <v>450</v>
      </c>
      <c r="H155" s="36">
        <f>G155+18</f>
        <v>468</v>
      </c>
    </row>
    <row r="156" spans="2:8" ht="30" customHeight="1" x14ac:dyDescent="0.2">
      <c r="B156" s="61"/>
      <c r="C156" s="78" t="s">
        <v>18</v>
      </c>
      <c r="D156" s="26" t="s">
        <v>6</v>
      </c>
      <c r="E156" s="82">
        <f t="shared" ref="E156" si="28">E153*1.12</f>
        <v>645.12000000000012</v>
      </c>
      <c r="F156" s="83"/>
      <c r="G156" s="67">
        <f t="shared" ref="G156" si="29">G153*1.12</f>
        <v>483.84000000000003</v>
      </c>
      <c r="H156" s="68"/>
    </row>
    <row r="157" spans="2:8" ht="30" customHeight="1" x14ac:dyDescent="0.2">
      <c r="B157" s="61"/>
      <c r="C157" s="73"/>
      <c r="D157" s="26" t="s">
        <v>20</v>
      </c>
      <c r="E157" s="38">
        <f>E156+12</f>
        <v>657.12000000000012</v>
      </c>
      <c r="F157" s="38">
        <f>E157+12</f>
        <v>669.12000000000012</v>
      </c>
      <c r="G157" s="48">
        <f>G156+9</f>
        <v>492.84000000000003</v>
      </c>
      <c r="H157" s="48">
        <f>G157+9</f>
        <v>501.84000000000003</v>
      </c>
    </row>
    <row r="158" spans="2:8" ht="30" customHeight="1" x14ac:dyDescent="0.2">
      <c r="B158" s="61"/>
      <c r="C158" s="74"/>
      <c r="D158" s="40" t="s">
        <v>22</v>
      </c>
      <c r="E158" s="38">
        <f>E157+12</f>
        <v>669.12000000000012</v>
      </c>
      <c r="F158" s="38">
        <f>E158+24</f>
        <v>693.12000000000012</v>
      </c>
      <c r="G158" s="48">
        <f>G157+9</f>
        <v>501.84000000000003</v>
      </c>
      <c r="H158" s="48">
        <f>G158+18</f>
        <v>519.84</v>
      </c>
    </row>
    <row r="159" spans="2:8" ht="30" customHeight="1" x14ac:dyDescent="0.2">
      <c r="B159" s="61"/>
      <c r="C159" s="85" t="s">
        <v>11</v>
      </c>
      <c r="D159" s="16" t="s">
        <v>6</v>
      </c>
      <c r="E159" s="105">
        <f t="shared" ref="E159" si="30">E153*1.4</f>
        <v>806.4</v>
      </c>
      <c r="F159" s="106"/>
      <c r="G159" s="89">
        <f t="shared" ref="G159" si="31">G153*1.4</f>
        <v>604.79999999999995</v>
      </c>
      <c r="H159" s="90"/>
    </row>
    <row r="160" spans="2:8" ht="30" customHeight="1" x14ac:dyDescent="0.2">
      <c r="B160" s="61"/>
      <c r="C160" s="76"/>
      <c r="D160" s="16" t="s">
        <v>20</v>
      </c>
      <c r="E160" s="22">
        <f>E159+12</f>
        <v>818.4</v>
      </c>
      <c r="F160" s="22">
        <f>E160+12</f>
        <v>830.4</v>
      </c>
      <c r="G160" s="36">
        <f>G159+9</f>
        <v>613.79999999999995</v>
      </c>
      <c r="H160" s="36">
        <f>G160+9</f>
        <v>622.79999999999995</v>
      </c>
    </row>
    <row r="161" spans="2:8" ht="30" customHeight="1" thickBot="1" x14ac:dyDescent="0.25">
      <c r="B161" s="62"/>
      <c r="C161" s="97"/>
      <c r="D161" s="19" t="s">
        <v>22</v>
      </c>
      <c r="E161" s="35">
        <f>E160+12</f>
        <v>830.4</v>
      </c>
      <c r="F161" s="35">
        <f>E161+24</f>
        <v>854.4</v>
      </c>
      <c r="G161" s="37">
        <f>G160+9</f>
        <v>622.79999999999995</v>
      </c>
      <c r="H161" s="37">
        <f>G161+18</f>
        <v>640.79999999999995</v>
      </c>
    </row>
    <row r="162" spans="2:8" ht="30" customHeight="1" x14ac:dyDescent="0.2">
      <c r="B162" s="100" t="s">
        <v>61</v>
      </c>
      <c r="C162" s="72" t="s">
        <v>5</v>
      </c>
      <c r="D162" s="28" t="s">
        <v>6</v>
      </c>
      <c r="E162" s="103">
        <v>454</v>
      </c>
      <c r="F162" s="104"/>
      <c r="G162" s="69">
        <v>341</v>
      </c>
      <c r="H162" s="70"/>
    </row>
    <row r="163" spans="2:8" ht="30" customHeight="1" x14ac:dyDescent="0.2">
      <c r="B163" s="101"/>
      <c r="C163" s="73"/>
      <c r="D163" s="26" t="s">
        <v>20</v>
      </c>
      <c r="E163" s="38">
        <f>E162+12</f>
        <v>466</v>
      </c>
      <c r="F163" s="38">
        <f>E163+12</f>
        <v>478</v>
      </c>
      <c r="G163" s="48">
        <f>G162+9</f>
        <v>350</v>
      </c>
      <c r="H163" s="48">
        <f>G163+9</f>
        <v>359</v>
      </c>
    </row>
    <row r="164" spans="2:8" ht="30" customHeight="1" x14ac:dyDescent="0.2">
      <c r="B164" s="101"/>
      <c r="C164" s="74"/>
      <c r="D164" s="40" t="s">
        <v>22</v>
      </c>
      <c r="E164" s="38">
        <f>E163+12</f>
        <v>478</v>
      </c>
      <c r="F164" s="38">
        <f>E164+24</f>
        <v>502</v>
      </c>
      <c r="G164" s="48">
        <f>G163+9</f>
        <v>359</v>
      </c>
      <c r="H164" s="48">
        <f>G164+18</f>
        <v>377</v>
      </c>
    </row>
    <row r="165" spans="2:8" ht="30" customHeight="1" x14ac:dyDescent="0.2">
      <c r="B165" s="101"/>
      <c r="C165" s="85" t="s">
        <v>18</v>
      </c>
      <c r="D165" s="16" t="s">
        <v>6</v>
      </c>
      <c r="E165" s="105">
        <v>509</v>
      </c>
      <c r="F165" s="106"/>
      <c r="G165" s="89">
        <f t="shared" ref="G165" si="32">G162*1.12</f>
        <v>381.92</v>
      </c>
      <c r="H165" s="90"/>
    </row>
    <row r="166" spans="2:8" ht="30" customHeight="1" x14ac:dyDescent="0.2">
      <c r="B166" s="101"/>
      <c r="C166" s="76"/>
      <c r="D166" s="16" t="s">
        <v>20</v>
      </c>
      <c r="E166" s="22">
        <f>E165+12</f>
        <v>521</v>
      </c>
      <c r="F166" s="22">
        <f>E166+12</f>
        <v>533</v>
      </c>
      <c r="G166" s="36">
        <f>G165+9</f>
        <v>390.92</v>
      </c>
      <c r="H166" s="36">
        <f>G166+9</f>
        <v>399.92</v>
      </c>
    </row>
    <row r="167" spans="2:8" ht="30" customHeight="1" x14ac:dyDescent="0.2">
      <c r="B167" s="101"/>
      <c r="C167" s="77"/>
      <c r="D167" s="42" t="s">
        <v>22</v>
      </c>
      <c r="E167" s="22">
        <f>E166+12</f>
        <v>533</v>
      </c>
      <c r="F167" s="22">
        <f>E167+24</f>
        <v>557</v>
      </c>
      <c r="G167" s="36">
        <f>G166+9</f>
        <v>399.92</v>
      </c>
      <c r="H167" s="36">
        <f>G167+18</f>
        <v>417.92</v>
      </c>
    </row>
    <row r="168" spans="2:8" ht="30" customHeight="1" x14ac:dyDescent="0.2">
      <c r="B168" s="101"/>
      <c r="C168" s="78" t="s">
        <v>11</v>
      </c>
      <c r="D168" s="26" t="s">
        <v>6</v>
      </c>
      <c r="E168" s="82">
        <v>637</v>
      </c>
      <c r="F168" s="83"/>
      <c r="G168" s="67">
        <v>478</v>
      </c>
      <c r="H168" s="68"/>
    </row>
    <row r="169" spans="2:8" ht="30" customHeight="1" x14ac:dyDescent="0.2">
      <c r="B169" s="101"/>
      <c r="C169" s="73"/>
      <c r="D169" s="26" t="s">
        <v>20</v>
      </c>
      <c r="E169" s="38">
        <f>E168+12</f>
        <v>649</v>
      </c>
      <c r="F169" s="38">
        <f>E169+12</f>
        <v>661</v>
      </c>
      <c r="G169" s="48">
        <f>G168+9</f>
        <v>487</v>
      </c>
      <c r="H169" s="48">
        <f>G169+9</f>
        <v>496</v>
      </c>
    </row>
    <row r="170" spans="2:8" ht="30" customHeight="1" thickBot="1" x14ac:dyDescent="0.25">
      <c r="B170" s="102"/>
      <c r="C170" s="98"/>
      <c r="D170" s="25" t="s">
        <v>22</v>
      </c>
      <c r="E170" s="39">
        <f>E169+12</f>
        <v>661</v>
      </c>
      <c r="F170" s="39">
        <f>E170+24</f>
        <v>685</v>
      </c>
      <c r="G170" s="49">
        <f>G169+9</f>
        <v>496</v>
      </c>
      <c r="H170" s="49">
        <f>G170+18</f>
        <v>514</v>
      </c>
    </row>
    <row r="171" spans="2:8" ht="30" customHeight="1" x14ac:dyDescent="0.2">
      <c r="B171" s="60" t="s">
        <v>62</v>
      </c>
      <c r="C171" s="75" t="s">
        <v>12</v>
      </c>
      <c r="D171" s="43" t="s">
        <v>6</v>
      </c>
      <c r="E171" s="123">
        <v>304</v>
      </c>
      <c r="F171" s="123"/>
      <c r="G171" s="158">
        <v>260</v>
      </c>
      <c r="H171" s="158"/>
    </row>
    <row r="172" spans="2:8" ht="30" customHeight="1" x14ac:dyDescent="0.2">
      <c r="B172" s="61"/>
      <c r="C172" s="76"/>
      <c r="D172" s="16" t="s">
        <v>20</v>
      </c>
      <c r="E172" s="22">
        <f>E171+12</f>
        <v>316</v>
      </c>
      <c r="F172" s="22">
        <f>E172+12</f>
        <v>328</v>
      </c>
      <c r="G172" s="36">
        <f>G171+9</f>
        <v>269</v>
      </c>
      <c r="H172" s="36">
        <f>G172+9</f>
        <v>278</v>
      </c>
    </row>
    <row r="173" spans="2:8" ht="30" customHeight="1" x14ac:dyDescent="0.2">
      <c r="B173" s="61"/>
      <c r="C173" s="76"/>
      <c r="D173" s="16" t="s">
        <v>21</v>
      </c>
      <c r="E173" s="22">
        <f>E171+12</f>
        <v>316</v>
      </c>
      <c r="F173" s="22">
        <f>E173+12</f>
        <v>328</v>
      </c>
      <c r="G173" s="36">
        <f>G171+9</f>
        <v>269</v>
      </c>
      <c r="H173" s="36">
        <f>G173+9</f>
        <v>278</v>
      </c>
    </row>
    <row r="174" spans="2:8" ht="30" customHeight="1" x14ac:dyDescent="0.2">
      <c r="B174" s="61"/>
      <c r="C174" s="77"/>
      <c r="D174" s="16" t="s">
        <v>22</v>
      </c>
      <c r="E174" s="22">
        <f>E173+12</f>
        <v>328</v>
      </c>
      <c r="F174" s="22">
        <f>E174+24</f>
        <v>352</v>
      </c>
      <c r="G174" s="36">
        <f>G173+9</f>
        <v>278</v>
      </c>
      <c r="H174" s="36">
        <f>G174+18</f>
        <v>296</v>
      </c>
    </row>
    <row r="175" spans="2:8" ht="30" customHeight="1" x14ac:dyDescent="0.2">
      <c r="B175" s="61"/>
      <c r="C175" s="78" t="s">
        <v>18</v>
      </c>
      <c r="D175" s="26" t="s">
        <v>6</v>
      </c>
      <c r="E175" s="99">
        <f>E171*1.12</f>
        <v>340.48</v>
      </c>
      <c r="F175" s="99"/>
      <c r="G175" s="93">
        <v>292</v>
      </c>
      <c r="H175" s="93"/>
    </row>
    <row r="176" spans="2:8" ht="30" customHeight="1" x14ac:dyDescent="0.2">
      <c r="B176" s="61"/>
      <c r="C176" s="73"/>
      <c r="D176" s="26" t="s">
        <v>20</v>
      </c>
      <c r="E176" s="38">
        <f>E175+12</f>
        <v>352.48</v>
      </c>
      <c r="F176" s="38">
        <f>E176+12</f>
        <v>364.48</v>
      </c>
      <c r="G176" s="48">
        <f>G175+9</f>
        <v>301</v>
      </c>
      <c r="H176" s="48">
        <f>G176+9</f>
        <v>310</v>
      </c>
    </row>
    <row r="177" spans="2:8" ht="30" customHeight="1" x14ac:dyDescent="0.2">
      <c r="B177" s="61"/>
      <c r="C177" s="73"/>
      <c r="D177" s="26" t="s">
        <v>21</v>
      </c>
      <c r="E177" s="38">
        <f>E175+12</f>
        <v>352.48</v>
      </c>
      <c r="F177" s="38">
        <f>E177+12</f>
        <v>364.48</v>
      </c>
      <c r="G177" s="48">
        <f>G175+9</f>
        <v>301</v>
      </c>
      <c r="H177" s="48">
        <f>G177+9</f>
        <v>310</v>
      </c>
    </row>
    <row r="178" spans="2:8" ht="30" customHeight="1" x14ac:dyDescent="0.2">
      <c r="B178" s="61"/>
      <c r="C178" s="74"/>
      <c r="D178" s="26" t="s">
        <v>22</v>
      </c>
      <c r="E178" s="38">
        <f>E177+12</f>
        <v>364.48</v>
      </c>
      <c r="F178" s="38">
        <f>E178+24</f>
        <v>388.48</v>
      </c>
      <c r="G178" s="48">
        <f>G177+9</f>
        <v>310</v>
      </c>
      <c r="H178" s="48">
        <f>G178+18</f>
        <v>328</v>
      </c>
    </row>
    <row r="179" spans="2:8" ht="30" customHeight="1" x14ac:dyDescent="0.2">
      <c r="B179" s="61"/>
      <c r="C179" s="85" t="s">
        <v>15</v>
      </c>
      <c r="D179" s="16" t="s">
        <v>6</v>
      </c>
      <c r="E179" s="81">
        <f>E171*1.4</f>
        <v>425.59999999999997</v>
      </c>
      <c r="F179" s="81"/>
      <c r="G179" s="88">
        <v>365</v>
      </c>
      <c r="H179" s="88"/>
    </row>
    <row r="180" spans="2:8" ht="30" customHeight="1" x14ac:dyDescent="0.2">
      <c r="B180" s="61"/>
      <c r="C180" s="76"/>
      <c r="D180" s="16" t="s">
        <v>20</v>
      </c>
      <c r="E180" s="22">
        <f>E179+12</f>
        <v>437.59999999999997</v>
      </c>
      <c r="F180" s="22">
        <f>E180+12</f>
        <v>449.59999999999997</v>
      </c>
      <c r="G180" s="36">
        <f>G179+9</f>
        <v>374</v>
      </c>
      <c r="H180" s="36">
        <f>G180+9</f>
        <v>383</v>
      </c>
    </row>
    <row r="181" spans="2:8" ht="30" customHeight="1" x14ac:dyDescent="0.2">
      <c r="B181" s="61"/>
      <c r="C181" s="76"/>
      <c r="D181" s="16" t="s">
        <v>21</v>
      </c>
      <c r="E181" s="22">
        <f>E179+12</f>
        <v>437.59999999999997</v>
      </c>
      <c r="F181" s="22">
        <f>E181+12</f>
        <v>449.59999999999997</v>
      </c>
      <c r="G181" s="36">
        <f>G179+9</f>
        <v>374</v>
      </c>
      <c r="H181" s="36">
        <f>G181+9</f>
        <v>383</v>
      </c>
    </row>
    <row r="182" spans="2:8" ht="30" customHeight="1" thickBot="1" x14ac:dyDescent="0.25">
      <c r="B182" s="62"/>
      <c r="C182" s="97"/>
      <c r="D182" s="19" t="s">
        <v>22</v>
      </c>
      <c r="E182" s="35">
        <f>E181+12</f>
        <v>449.59999999999997</v>
      </c>
      <c r="F182" s="35">
        <f>E182+24</f>
        <v>473.59999999999997</v>
      </c>
      <c r="G182" s="37">
        <f>G181+9</f>
        <v>383</v>
      </c>
      <c r="H182" s="37">
        <f>G182+18</f>
        <v>401</v>
      </c>
    </row>
    <row r="183" spans="2:8" ht="30" customHeight="1" x14ac:dyDescent="0.2">
      <c r="B183" s="60" t="s">
        <v>63</v>
      </c>
      <c r="C183" s="30" t="s">
        <v>5</v>
      </c>
      <c r="D183" s="31"/>
      <c r="E183" s="107">
        <v>375</v>
      </c>
      <c r="F183" s="107"/>
      <c r="G183" s="159">
        <v>322</v>
      </c>
      <c r="H183" s="159"/>
    </row>
    <row r="184" spans="2:8" ht="30" customHeight="1" x14ac:dyDescent="0.2">
      <c r="B184" s="61"/>
      <c r="C184" s="17" t="s">
        <v>18</v>
      </c>
      <c r="D184" s="16"/>
      <c r="E184" s="81">
        <f>E183*1.12</f>
        <v>420.00000000000006</v>
      </c>
      <c r="F184" s="81"/>
      <c r="G184" s="88">
        <v>360</v>
      </c>
      <c r="H184" s="88"/>
    </row>
    <row r="185" spans="2:8" ht="30" customHeight="1" thickBot="1" x14ac:dyDescent="0.25">
      <c r="B185" s="62"/>
      <c r="C185" s="34" t="s">
        <v>15</v>
      </c>
      <c r="D185" s="26"/>
      <c r="E185" s="128">
        <f>E183*1.4</f>
        <v>525</v>
      </c>
      <c r="F185" s="128"/>
      <c r="G185" s="160">
        <v>450</v>
      </c>
      <c r="H185" s="160"/>
    </row>
    <row r="186" spans="2:8" ht="30" customHeight="1" x14ac:dyDescent="0.2">
      <c r="B186" s="60" t="s">
        <v>64</v>
      </c>
      <c r="C186" s="20" t="s">
        <v>5</v>
      </c>
      <c r="D186" s="18" t="s">
        <v>6</v>
      </c>
      <c r="E186" s="133">
        <v>224</v>
      </c>
      <c r="F186" s="133"/>
      <c r="G186" s="171">
        <v>192</v>
      </c>
      <c r="H186" s="171"/>
    </row>
    <row r="187" spans="2:8" ht="30" customHeight="1" x14ac:dyDescent="0.2">
      <c r="B187" s="61"/>
      <c r="C187" s="34" t="s">
        <v>13</v>
      </c>
      <c r="D187" s="26" t="s">
        <v>6</v>
      </c>
      <c r="E187" s="99">
        <f>E186*1.12</f>
        <v>250.88000000000002</v>
      </c>
      <c r="F187" s="99"/>
      <c r="G187" s="93">
        <f>G186*1.12</f>
        <v>215.04000000000002</v>
      </c>
      <c r="H187" s="93"/>
    </row>
    <row r="188" spans="2:8" ht="30" customHeight="1" thickBot="1" x14ac:dyDescent="0.25">
      <c r="B188" s="62"/>
      <c r="C188" s="21" t="s">
        <v>16</v>
      </c>
      <c r="D188" s="19" t="s">
        <v>6</v>
      </c>
      <c r="E188" s="127">
        <f>E186*1.4</f>
        <v>313.59999999999997</v>
      </c>
      <c r="F188" s="127"/>
      <c r="G188" s="164">
        <f>G186*1.4</f>
        <v>268.79999999999995</v>
      </c>
      <c r="H188" s="164"/>
    </row>
    <row r="189" spans="2:8" ht="30" customHeight="1" x14ac:dyDescent="0.2">
      <c r="B189" s="60" t="s">
        <v>65</v>
      </c>
      <c r="C189" s="72" t="s">
        <v>25</v>
      </c>
      <c r="D189" s="31" t="s">
        <v>6</v>
      </c>
      <c r="E189" s="95">
        <v>332</v>
      </c>
      <c r="F189" s="95"/>
      <c r="G189" s="71">
        <v>306</v>
      </c>
      <c r="H189" s="71"/>
    </row>
    <row r="190" spans="2:8" ht="30" customHeight="1" x14ac:dyDescent="0.2">
      <c r="B190" s="61"/>
      <c r="C190" s="73"/>
      <c r="D190" s="26" t="s">
        <v>26</v>
      </c>
      <c r="E190" s="94">
        <f>E189+12</f>
        <v>344</v>
      </c>
      <c r="F190" s="94"/>
      <c r="G190" s="80">
        <f>G189+9</f>
        <v>315</v>
      </c>
      <c r="H190" s="80"/>
    </row>
    <row r="191" spans="2:8" ht="30" customHeight="1" x14ac:dyDescent="0.2">
      <c r="B191" s="61"/>
      <c r="C191" s="73"/>
      <c r="D191" s="26" t="s">
        <v>27</v>
      </c>
      <c r="E191" s="94">
        <f>E189+12</f>
        <v>344</v>
      </c>
      <c r="F191" s="94"/>
      <c r="G191" s="80">
        <f>G189+9</f>
        <v>315</v>
      </c>
      <c r="H191" s="80"/>
    </row>
    <row r="192" spans="2:8" ht="30" customHeight="1" thickBot="1" x14ac:dyDescent="0.25">
      <c r="B192" s="62"/>
      <c r="C192" s="98"/>
      <c r="D192" s="33" t="s">
        <v>8</v>
      </c>
      <c r="E192" s="96">
        <f>E189+24</f>
        <v>356</v>
      </c>
      <c r="F192" s="96"/>
      <c r="G192" s="209">
        <f>G189+18</f>
        <v>324</v>
      </c>
      <c r="H192" s="209"/>
    </row>
    <row r="193" spans="2:8" ht="30" customHeight="1" x14ac:dyDescent="0.2">
      <c r="B193" s="60" t="s">
        <v>66</v>
      </c>
      <c r="C193" s="75" t="s">
        <v>25</v>
      </c>
      <c r="D193" s="18" t="s">
        <v>6</v>
      </c>
      <c r="E193" s="176">
        <v>490</v>
      </c>
      <c r="F193" s="176"/>
      <c r="G193" s="188">
        <v>452</v>
      </c>
      <c r="H193" s="188"/>
    </row>
    <row r="194" spans="2:8" ht="30" customHeight="1" x14ac:dyDescent="0.2">
      <c r="B194" s="61"/>
      <c r="C194" s="76"/>
      <c r="D194" s="16" t="s">
        <v>26</v>
      </c>
      <c r="E194" s="177">
        <f>E193+12</f>
        <v>502</v>
      </c>
      <c r="F194" s="177"/>
      <c r="G194" s="79">
        <f>G193+9</f>
        <v>461</v>
      </c>
      <c r="H194" s="79"/>
    </row>
    <row r="195" spans="2:8" ht="30" customHeight="1" x14ac:dyDescent="0.2">
      <c r="B195" s="61"/>
      <c r="C195" s="76"/>
      <c r="D195" s="16" t="s">
        <v>27</v>
      </c>
      <c r="E195" s="177">
        <f>E193+12</f>
        <v>502</v>
      </c>
      <c r="F195" s="177"/>
      <c r="G195" s="79">
        <f>G193+9</f>
        <v>461</v>
      </c>
      <c r="H195" s="79"/>
    </row>
    <row r="196" spans="2:8" ht="30" customHeight="1" thickBot="1" x14ac:dyDescent="0.25">
      <c r="B196" s="62"/>
      <c r="C196" s="97"/>
      <c r="D196" s="19" t="s">
        <v>8</v>
      </c>
      <c r="E196" s="186">
        <f>E193+24</f>
        <v>514</v>
      </c>
      <c r="F196" s="186"/>
      <c r="G196" s="187">
        <f>G193+18</f>
        <v>470</v>
      </c>
      <c r="H196" s="187"/>
    </row>
    <row r="197" spans="2:8" ht="30" customHeight="1" x14ac:dyDescent="0.2">
      <c r="B197" s="60" t="s">
        <v>67</v>
      </c>
      <c r="C197" s="72" t="s">
        <v>25</v>
      </c>
      <c r="D197" s="28" t="s">
        <v>6</v>
      </c>
      <c r="E197" s="95">
        <v>645</v>
      </c>
      <c r="F197" s="95"/>
      <c r="G197" s="71">
        <v>595</v>
      </c>
      <c r="H197" s="71"/>
    </row>
    <row r="198" spans="2:8" ht="30" customHeight="1" x14ac:dyDescent="0.2">
      <c r="B198" s="61"/>
      <c r="C198" s="73"/>
      <c r="D198" s="26" t="s">
        <v>26</v>
      </c>
      <c r="E198" s="94">
        <f>E197+12</f>
        <v>657</v>
      </c>
      <c r="F198" s="94"/>
      <c r="G198" s="80">
        <f>G197+9</f>
        <v>604</v>
      </c>
      <c r="H198" s="80"/>
    </row>
    <row r="199" spans="2:8" ht="30" customHeight="1" x14ac:dyDescent="0.2">
      <c r="B199" s="61"/>
      <c r="C199" s="73"/>
      <c r="D199" s="26" t="s">
        <v>27</v>
      </c>
      <c r="E199" s="94">
        <f>E197+12</f>
        <v>657</v>
      </c>
      <c r="F199" s="94"/>
      <c r="G199" s="80">
        <f>G197+9</f>
        <v>604</v>
      </c>
      <c r="H199" s="80"/>
    </row>
    <row r="200" spans="2:8" ht="30" customHeight="1" thickBot="1" x14ac:dyDescent="0.25">
      <c r="B200" s="62"/>
      <c r="C200" s="98"/>
      <c r="D200" s="25" t="s">
        <v>8</v>
      </c>
      <c r="E200" s="96">
        <f>E197+24</f>
        <v>669</v>
      </c>
      <c r="F200" s="96"/>
      <c r="G200" s="209">
        <f>G197+18</f>
        <v>613</v>
      </c>
      <c r="H200" s="209"/>
    </row>
    <row r="201" spans="2:8" ht="30" customHeight="1" x14ac:dyDescent="0.2">
      <c r="B201" s="6" t="s">
        <v>80</v>
      </c>
      <c r="C201" s="43" t="s">
        <v>25</v>
      </c>
      <c r="D201" s="43"/>
      <c r="E201" s="110">
        <v>3334</v>
      </c>
      <c r="F201" s="118"/>
      <c r="G201" s="136">
        <v>2850</v>
      </c>
      <c r="H201" s="113"/>
    </row>
    <row r="202" spans="2:8" ht="30" customHeight="1" x14ac:dyDescent="0.2">
      <c r="B202" s="6" t="s">
        <v>82</v>
      </c>
      <c r="C202" s="44" t="s">
        <v>25</v>
      </c>
      <c r="D202" s="44"/>
      <c r="E202" s="108">
        <v>4865</v>
      </c>
      <c r="F202" s="210"/>
      <c r="G202" s="211">
        <v>4168</v>
      </c>
      <c r="H202" s="155"/>
    </row>
    <row r="203" spans="2:8" ht="30" customHeight="1" thickBot="1" x14ac:dyDescent="0.25">
      <c r="B203" s="6" t="s">
        <v>81</v>
      </c>
      <c r="C203" s="43" t="s">
        <v>25</v>
      </c>
      <c r="D203" s="43"/>
      <c r="E203" s="110">
        <v>6482</v>
      </c>
      <c r="F203" s="118"/>
      <c r="G203" s="136">
        <v>5528</v>
      </c>
      <c r="H203" s="113"/>
    </row>
    <row r="204" spans="2:8" ht="30" customHeight="1" x14ac:dyDescent="0.2">
      <c r="B204" s="100" t="s">
        <v>28</v>
      </c>
      <c r="C204" s="27" t="s">
        <v>5</v>
      </c>
      <c r="D204" s="28"/>
      <c r="E204" s="103">
        <v>375</v>
      </c>
      <c r="F204" s="104"/>
      <c r="G204" s="69">
        <v>250</v>
      </c>
      <c r="H204" s="70"/>
    </row>
    <row r="205" spans="2:8" ht="30" customHeight="1" x14ac:dyDescent="0.2">
      <c r="B205" s="101"/>
      <c r="C205" s="17" t="s">
        <v>13</v>
      </c>
      <c r="D205" s="16"/>
      <c r="E205" s="183">
        <v>450</v>
      </c>
      <c r="F205" s="87"/>
      <c r="G205" s="89">
        <v>300</v>
      </c>
      <c r="H205" s="90"/>
    </row>
    <row r="206" spans="2:8" ht="30" customHeight="1" thickBot="1" x14ac:dyDescent="0.25">
      <c r="B206" s="102"/>
      <c r="C206" s="24" t="s">
        <v>11</v>
      </c>
      <c r="D206" s="45"/>
      <c r="E206" s="129">
        <v>525</v>
      </c>
      <c r="F206" s="130"/>
      <c r="G206" s="173">
        <v>350</v>
      </c>
      <c r="H206" s="174"/>
    </row>
    <row r="207" spans="2:8" ht="30" customHeight="1" x14ac:dyDescent="0.2">
      <c r="B207" s="100" t="s">
        <v>29</v>
      </c>
      <c r="C207" s="20" t="s">
        <v>5</v>
      </c>
      <c r="D207" s="18"/>
      <c r="E207" s="180">
        <v>270</v>
      </c>
      <c r="F207" s="181"/>
      <c r="G207" s="178">
        <v>180</v>
      </c>
      <c r="H207" s="179"/>
    </row>
    <row r="208" spans="2:8" ht="30" customHeight="1" x14ac:dyDescent="0.2">
      <c r="B208" s="101"/>
      <c r="C208" s="34" t="s">
        <v>13</v>
      </c>
      <c r="D208" s="26"/>
      <c r="E208" s="82">
        <v>324</v>
      </c>
      <c r="F208" s="83"/>
      <c r="G208" s="67">
        <v>216</v>
      </c>
      <c r="H208" s="68"/>
    </row>
    <row r="209" spans="2:8" ht="30" customHeight="1" thickBot="1" x14ac:dyDescent="0.25">
      <c r="B209" s="205"/>
      <c r="C209" s="21" t="s">
        <v>11</v>
      </c>
      <c r="D209" s="46"/>
      <c r="E209" s="134">
        <v>378</v>
      </c>
      <c r="F209" s="135"/>
      <c r="G209" s="91">
        <v>252</v>
      </c>
      <c r="H209" s="92"/>
    </row>
    <row r="210" spans="2:8" ht="30" customHeight="1" x14ac:dyDescent="0.2">
      <c r="B210" s="6" t="s">
        <v>30</v>
      </c>
      <c r="C210" s="44" t="s">
        <v>25</v>
      </c>
      <c r="D210" s="44"/>
      <c r="E210" s="107">
        <v>506</v>
      </c>
      <c r="F210" s="107"/>
      <c r="G210" s="159">
        <f>1.1*360</f>
        <v>396.00000000000006</v>
      </c>
      <c r="H210" s="159"/>
    </row>
    <row r="211" spans="2:8" ht="30" customHeight="1" x14ac:dyDescent="0.2">
      <c r="B211" s="7" t="s">
        <v>31</v>
      </c>
      <c r="C211" s="16" t="s">
        <v>25</v>
      </c>
      <c r="D211" s="16"/>
      <c r="E211" s="81">
        <v>638</v>
      </c>
      <c r="F211" s="81"/>
      <c r="G211" s="88">
        <f>1.1*480</f>
        <v>528</v>
      </c>
      <c r="H211" s="88"/>
    </row>
    <row r="212" spans="2:8" ht="30" customHeight="1" x14ac:dyDescent="0.2">
      <c r="B212" s="7" t="s">
        <v>32</v>
      </c>
      <c r="C212" s="26" t="s">
        <v>25</v>
      </c>
      <c r="D212" s="26"/>
      <c r="E212" s="99">
        <v>770</v>
      </c>
      <c r="F212" s="99"/>
      <c r="G212" s="93">
        <f>1.1*600</f>
        <v>660</v>
      </c>
      <c r="H212" s="93"/>
    </row>
    <row r="213" spans="2:8" ht="30" customHeight="1" x14ac:dyDescent="0.2">
      <c r="B213" s="7" t="s">
        <v>33</v>
      </c>
      <c r="C213" s="16" t="s">
        <v>25</v>
      </c>
      <c r="D213" s="16"/>
      <c r="E213" s="81">
        <v>400</v>
      </c>
      <c r="F213" s="81"/>
      <c r="G213" s="88">
        <f>1.1*360</f>
        <v>396.00000000000006</v>
      </c>
      <c r="H213" s="88"/>
    </row>
    <row r="214" spans="2:8" ht="30" customHeight="1" x14ac:dyDescent="0.2">
      <c r="B214" s="7" t="s">
        <v>34</v>
      </c>
      <c r="C214" s="26" t="s">
        <v>25</v>
      </c>
      <c r="D214" s="26"/>
      <c r="E214" s="99">
        <v>500</v>
      </c>
      <c r="F214" s="99"/>
      <c r="G214" s="93">
        <f>1.1*430</f>
        <v>473.00000000000006</v>
      </c>
      <c r="H214" s="93"/>
    </row>
    <row r="215" spans="2:8" ht="30" customHeight="1" x14ac:dyDescent="0.2">
      <c r="B215" s="7" t="s">
        <v>35</v>
      </c>
      <c r="C215" s="16" t="s">
        <v>25</v>
      </c>
      <c r="D215" s="16"/>
      <c r="E215" s="81">
        <v>600</v>
      </c>
      <c r="F215" s="81"/>
      <c r="G215" s="88">
        <f>1.1*590</f>
        <v>649</v>
      </c>
      <c r="H215" s="88"/>
    </row>
    <row r="216" spans="2:8" ht="30" customHeight="1" x14ac:dyDescent="0.2">
      <c r="B216" s="7" t="s">
        <v>36</v>
      </c>
      <c r="C216" s="26" t="s">
        <v>25</v>
      </c>
      <c r="D216" s="26"/>
      <c r="E216" s="99">
        <f>1.1*150</f>
        <v>165</v>
      </c>
      <c r="F216" s="99"/>
      <c r="G216" s="93">
        <f>1.1*110</f>
        <v>121.00000000000001</v>
      </c>
      <c r="H216" s="93"/>
    </row>
    <row r="217" spans="2:8" ht="30" customHeight="1" x14ac:dyDescent="0.2">
      <c r="B217" s="7" t="s">
        <v>37</v>
      </c>
      <c r="C217" s="16" t="s">
        <v>25</v>
      </c>
      <c r="D217" s="16"/>
      <c r="E217" s="81">
        <v>260</v>
      </c>
      <c r="F217" s="81"/>
      <c r="G217" s="88">
        <v>210</v>
      </c>
      <c r="H217" s="88"/>
    </row>
    <row r="218" spans="2:8" ht="30" customHeight="1" x14ac:dyDescent="0.2">
      <c r="B218" s="7" t="s">
        <v>38</v>
      </c>
      <c r="C218" s="26" t="s">
        <v>25</v>
      </c>
      <c r="D218" s="26"/>
      <c r="E218" s="99">
        <v>390</v>
      </c>
      <c r="F218" s="99"/>
      <c r="G218" s="93">
        <v>320</v>
      </c>
      <c r="H218" s="93"/>
    </row>
    <row r="219" spans="2:8" ht="30" customHeight="1" x14ac:dyDescent="0.2">
      <c r="B219" s="6" t="s">
        <v>39</v>
      </c>
      <c r="C219" s="29" t="s">
        <v>25</v>
      </c>
      <c r="D219" s="29"/>
      <c r="E219" s="180">
        <v>540</v>
      </c>
      <c r="F219" s="181"/>
      <c r="G219" s="178">
        <v>440</v>
      </c>
      <c r="H219" s="179"/>
    </row>
    <row r="220" spans="2:8" ht="30" customHeight="1" x14ac:dyDescent="0.2">
      <c r="B220" s="7" t="s">
        <v>40</v>
      </c>
      <c r="C220" s="26"/>
      <c r="D220" s="26"/>
      <c r="E220" s="190">
        <f>1.1*26</f>
        <v>28.6</v>
      </c>
      <c r="F220" s="191"/>
      <c r="G220" s="184">
        <f>1.1*22</f>
        <v>24.200000000000003</v>
      </c>
      <c r="H220" s="185"/>
    </row>
    <row r="221" spans="2:8" ht="30" customHeight="1" x14ac:dyDescent="0.2">
      <c r="B221" s="7" t="s">
        <v>41</v>
      </c>
      <c r="C221" s="16"/>
      <c r="D221" s="16"/>
      <c r="E221" s="189">
        <f>1.1*26</f>
        <v>28.6</v>
      </c>
      <c r="F221" s="189"/>
      <c r="G221" s="79">
        <f>1.1*22</f>
        <v>24.200000000000003</v>
      </c>
      <c r="H221" s="79"/>
    </row>
    <row r="222" spans="2:8" ht="30" customHeight="1" x14ac:dyDescent="0.2">
      <c r="B222" s="7" t="s">
        <v>42</v>
      </c>
      <c r="C222" s="26"/>
      <c r="D222" s="26"/>
      <c r="E222" s="94">
        <f>1.1*54</f>
        <v>59.400000000000006</v>
      </c>
      <c r="F222" s="94"/>
      <c r="G222" s="80">
        <f>1.1*42</f>
        <v>46.2</v>
      </c>
      <c r="H222" s="80"/>
    </row>
    <row r="223" spans="2:8" ht="30" customHeight="1" x14ac:dyDescent="0.2">
      <c r="B223" s="7" t="s">
        <v>43</v>
      </c>
      <c r="C223" s="16"/>
      <c r="D223" s="16"/>
      <c r="E223" s="177">
        <f>1.1*110</f>
        <v>121.00000000000001</v>
      </c>
      <c r="F223" s="177"/>
      <c r="G223" s="79">
        <f>1.1*102</f>
        <v>112.2</v>
      </c>
      <c r="H223" s="79"/>
    </row>
    <row r="224" spans="2:8" ht="30" customHeight="1" thickBot="1" x14ac:dyDescent="0.25">
      <c r="B224" s="8" t="s">
        <v>44</v>
      </c>
      <c r="C224" s="25"/>
      <c r="D224" s="25"/>
      <c r="E224" s="182">
        <f>1.1*1560</f>
        <v>1716.0000000000002</v>
      </c>
      <c r="F224" s="182"/>
      <c r="G224" s="175">
        <f>1.1*1210</f>
        <v>1331</v>
      </c>
      <c r="H224" s="175"/>
    </row>
    <row r="225" spans="2:8" ht="19.5" customHeight="1" x14ac:dyDescent="0.2">
      <c r="B225" s="206"/>
      <c r="C225" s="206"/>
      <c r="D225" s="1"/>
      <c r="E225" s="4"/>
      <c r="F225" s="4"/>
      <c r="G225" s="4"/>
      <c r="H225" s="4"/>
    </row>
    <row r="226" spans="2:8" ht="19.5" customHeight="1" x14ac:dyDescent="0.3">
      <c r="B226" s="53" t="s">
        <v>84</v>
      </c>
      <c r="C226" s="53"/>
      <c r="D226" s="51"/>
      <c r="E226" s="51"/>
      <c r="F226" s="51"/>
      <c r="G226" s="51"/>
      <c r="H226" s="51"/>
    </row>
    <row r="227" spans="2:8" ht="19.5" customHeight="1" x14ac:dyDescent="0.3">
      <c r="B227" s="53" t="s">
        <v>88</v>
      </c>
      <c r="C227" s="53"/>
      <c r="D227" s="52"/>
      <c r="E227" s="52"/>
      <c r="F227" s="52"/>
      <c r="G227" s="52"/>
      <c r="H227" s="52"/>
    </row>
    <row r="228" spans="2:8" ht="19.5" customHeight="1" x14ac:dyDescent="0.3">
      <c r="B228" s="208" t="s">
        <v>89</v>
      </c>
      <c r="C228" s="208"/>
      <c r="D228" s="208"/>
      <c r="E228" s="208"/>
      <c r="F228" s="208"/>
      <c r="G228" s="208"/>
      <c r="H228" s="208"/>
    </row>
    <row r="229" spans="2:8" ht="19.5" customHeight="1" x14ac:dyDescent="0.3">
      <c r="B229" s="208" t="s">
        <v>93</v>
      </c>
      <c r="C229" s="208"/>
      <c r="D229" s="208"/>
      <c r="E229" s="208"/>
      <c r="F229" s="208"/>
      <c r="G229" s="208"/>
      <c r="H229" s="208"/>
    </row>
    <row r="230" spans="2:8" ht="19.5" customHeight="1" x14ac:dyDescent="0.3">
      <c r="B230" s="53" t="s">
        <v>83</v>
      </c>
      <c r="C230" s="53"/>
      <c r="D230" s="52"/>
      <c r="E230" s="52"/>
      <c r="F230" s="52"/>
      <c r="G230" s="52"/>
      <c r="H230" s="52"/>
    </row>
    <row r="231" spans="2:8" ht="18" customHeight="1" x14ac:dyDescent="0.3">
      <c r="B231" s="53" t="s">
        <v>90</v>
      </c>
      <c r="C231" s="53"/>
      <c r="D231" s="52"/>
      <c r="E231" s="52"/>
      <c r="F231" s="52"/>
      <c r="G231" s="52"/>
      <c r="H231" s="52"/>
    </row>
    <row r="232" spans="2:8" ht="18" customHeight="1" x14ac:dyDescent="0.3">
      <c r="B232" s="53" t="s">
        <v>91</v>
      </c>
      <c r="C232" s="53"/>
      <c r="D232" s="52"/>
      <c r="E232" s="52"/>
      <c r="F232" s="52"/>
      <c r="G232" s="52"/>
      <c r="H232" s="52"/>
    </row>
    <row r="233" spans="2:8" ht="15" customHeight="1" x14ac:dyDescent="0.2">
      <c r="D233" s="1"/>
      <c r="E233" s="2"/>
      <c r="F233" s="2"/>
      <c r="G233" s="2"/>
      <c r="H233" s="2"/>
    </row>
    <row r="234" spans="2:8" ht="15" customHeight="1" x14ac:dyDescent="0.2">
      <c r="D234" s="204" t="s">
        <v>77</v>
      </c>
      <c r="E234" s="204"/>
      <c r="F234" s="204"/>
      <c r="G234" s="204"/>
      <c r="H234" s="204"/>
    </row>
    <row r="235" spans="2:8" ht="15" customHeight="1" x14ac:dyDescent="0.2">
      <c r="D235" s="198" t="s">
        <v>85</v>
      </c>
      <c r="E235" s="198"/>
      <c r="F235" s="198"/>
      <c r="G235" s="198"/>
      <c r="H235" s="198"/>
    </row>
    <row r="236" spans="2:8" ht="15" customHeight="1" x14ac:dyDescent="0.2">
      <c r="D236" s="198" t="s">
        <v>94</v>
      </c>
      <c r="E236" s="198"/>
      <c r="F236" s="198"/>
      <c r="G236" s="198"/>
      <c r="H236" s="198"/>
    </row>
    <row r="237" spans="2:8" ht="15" customHeight="1" x14ac:dyDescent="0.2">
      <c r="D237" s="198" t="s">
        <v>96</v>
      </c>
      <c r="E237" s="198"/>
      <c r="F237" s="198"/>
      <c r="G237" s="198"/>
      <c r="H237" s="198"/>
    </row>
    <row r="238" spans="2:8" ht="15" customHeight="1" x14ac:dyDescent="0.2">
      <c r="D238" s="198" t="s">
        <v>86</v>
      </c>
      <c r="E238" s="198"/>
      <c r="F238" s="198"/>
      <c r="G238" s="198"/>
      <c r="H238" s="198"/>
    </row>
    <row r="239" spans="2:8" ht="15" customHeight="1" x14ac:dyDescent="0.2">
      <c r="D239" s="198" t="s">
        <v>87</v>
      </c>
      <c r="E239" s="198"/>
      <c r="F239" s="198"/>
      <c r="G239" s="198"/>
      <c r="H239" s="198"/>
    </row>
    <row r="240" spans="2:8" ht="15" customHeight="1" x14ac:dyDescent="0.2">
      <c r="D240" s="207"/>
      <c r="E240" s="207"/>
      <c r="F240" s="207"/>
      <c r="G240" s="207"/>
      <c r="H240" s="207"/>
    </row>
    <row r="241" spans="2:8" ht="15" customHeight="1" x14ac:dyDescent="0.2">
      <c r="D241" s="198" t="s">
        <v>78</v>
      </c>
      <c r="E241" s="198"/>
      <c r="F241" s="198"/>
      <c r="G241" s="198"/>
      <c r="H241" s="198"/>
    </row>
    <row r="242" spans="2:8" ht="15" customHeight="1" x14ac:dyDescent="0.2">
      <c r="D242" s="198" t="s">
        <v>75</v>
      </c>
      <c r="E242" s="198"/>
      <c r="F242" s="198"/>
      <c r="G242" s="198"/>
      <c r="H242" s="198"/>
    </row>
    <row r="243" spans="2:8" ht="15" customHeight="1" x14ac:dyDescent="0.2">
      <c r="D243" s="198" t="s">
        <v>76</v>
      </c>
      <c r="E243" s="198"/>
      <c r="F243" s="198"/>
      <c r="G243" s="198"/>
      <c r="H243" s="198"/>
    </row>
    <row r="244" spans="2:8" ht="15" customHeight="1" x14ac:dyDescent="0.2">
      <c r="D244" s="15"/>
      <c r="E244" s="2"/>
      <c r="F244" s="2"/>
      <c r="G244" s="2"/>
      <c r="H244" s="2"/>
    </row>
    <row r="245" spans="2:8" ht="15" customHeight="1" x14ac:dyDescent="0.2">
      <c r="B245" s="203"/>
      <c r="C245" s="203"/>
    </row>
    <row r="246" spans="2:8" ht="15" customHeight="1" x14ac:dyDescent="0.2">
      <c r="B246" s="203"/>
      <c r="C246" s="203"/>
    </row>
    <row r="247" spans="2:8" ht="15" customHeight="1" x14ac:dyDescent="0.2">
      <c r="B247" s="203"/>
      <c r="C247" s="203"/>
    </row>
    <row r="248" spans="2:8" ht="15" customHeight="1" x14ac:dyDescent="0.2">
      <c r="B248" s="203"/>
      <c r="C248" s="203"/>
    </row>
    <row r="249" spans="2:8" ht="15" customHeight="1" x14ac:dyDescent="0.2">
      <c r="B249" s="203"/>
      <c r="C249" s="203"/>
    </row>
    <row r="250" spans="2:8" ht="15" customHeight="1" x14ac:dyDescent="0.2">
      <c r="B250" s="203"/>
      <c r="C250" s="203"/>
    </row>
  </sheetData>
  <mergeCells count="440">
    <mergeCell ref="D240:H240"/>
    <mergeCell ref="D241:H241"/>
    <mergeCell ref="D242:H242"/>
    <mergeCell ref="D243:H243"/>
    <mergeCell ref="B228:H228"/>
    <mergeCell ref="B229:H229"/>
    <mergeCell ref="G221:H221"/>
    <mergeCell ref="E211:F211"/>
    <mergeCell ref="G191:H191"/>
    <mergeCell ref="G194:H194"/>
    <mergeCell ref="G192:H192"/>
    <mergeCell ref="E215:F215"/>
    <mergeCell ref="G201:H201"/>
    <mergeCell ref="E202:F202"/>
    <mergeCell ref="G202:H202"/>
    <mergeCell ref="E203:F203"/>
    <mergeCell ref="G203:H203"/>
    <mergeCell ref="G200:H200"/>
    <mergeCell ref="E208:F208"/>
    <mergeCell ref="G214:H214"/>
    <mergeCell ref="G208:H208"/>
    <mergeCell ref="E207:F207"/>
    <mergeCell ref="G207:H207"/>
    <mergeCell ref="E217:F217"/>
    <mergeCell ref="G190:H190"/>
    <mergeCell ref="G175:H175"/>
    <mergeCell ref="E191:F191"/>
    <mergeCell ref="E195:F195"/>
    <mergeCell ref="E199:F199"/>
    <mergeCell ref="B245:C250"/>
    <mergeCell ref="D234:H234"/>
    <mergeCell ref="D235:H235"/>
    <mergeCell ref="D236:H236"/>
    <mergeCell ref="G206:H206"/>
    <mergeCell ref="G205:H205"/>
    <mergeCell ref="B204:B206"/>
    <mergeCell ref="E206:F206"/>
    <mergeCell ref="G204:H204"/>
    <mergeCell ref="G222:H222"/>
    <mergeCell ref="G223:H223"/>
    <mergeCell ref="B207:B209"/>
    <mergeCell ref="B225:C225"/>
    <mergeCell ref="D237:H237"/>
    <mergeCell ref="D238:H238"/>
    <mergeCell ref="D239:H239"/>
    <mergeCell ref="G218:H218"/>
    <mergeCell ref="E213:F213"/>
    <mergeCell ref="E212:F212"/>
    <mergeCell ref="B2:B4"/>
    <mergeCell ref="E2:H2"/>
    <mergeCell ref="E3:H3"/>
    <mergeCell ref="E4:H4"/>
    <mergeCell ref="E5:H5"/>
    <mergeCell ref="E6:H6"/>
    <mergeCell ref="C4:D4"/>
    <mergeCell ref="C5:D5"/>
    <mergeCell ref="C6:D6"/>
    <mergeCell ref="C2:D2"/>
    <mergeCell ref="C3:D3"/>
    <mergeCell ref="E221:F221"/>
    <mergeCell ref="E220:F220"/>
    <mergeCell ref="E209:F209"/>
    <mergeCell ref="E201:F201"/>
    <mergeCell ref="G211:H211"/>
    <mergeCell ref="E210:F210"/>
    <mergeCell ref="G210:H210"/>
    <mergeCell ref="G209:H209"/>
    <mergeCell ref="G213:H213"/>
    <mergeCell ref="E214:F214"/>
    <mergeCell ref="G212:H212"/>
    <mergeCell ref="G224:H224"/>
    <mergeCell ref="G216:H216"/>
    <mergeCell ref="G215:H215"/>
    <mergeCell ref="E193:F193"/>
    <mergeCell ref="E194:F194"/>
    <mergeCell ref="G195:H195"/>
    <mergeCell ref="G219:H219"/>
    <mergeCell ref="E219:F219"/>
    <mergeCell ref="E223:F223"/>
    <mergeCell ref="E224:F224"/>
    <mergeCell ref="E216:F216"/>
    <mergeCell ref="E205:F205"/>
    <mergeCell ref="E200:F200"/>
    <mergeCell ref="E204:F204"/>
    <mergeCell ref="E222:F222"/>
    <mergeCell ref="G220:H220"/>
    <mergeCell ref="E197:F197"/>
    <mergeCell ref="G217:H217"/>
    <mergeCell ref="E196:F196"/>
    <mergeCell ref="G196:H196"/>
    <mergeCell ref="G199:H199"/>
    <mergeCell ref="G198:H198"/>
    <mergeCell ref="G193:H193"/>
    <mergeCell ref="E218:F218"/>
    <mergeCell ref="G165:H165"/>
    <mergeCell ref="G127:H127"/>
    <mergeCell ref="E128:F128"/>
    <mergeCell ref="G126:H126"/>
    <mergeCell ref="E132:F132"/>
    <mergeCell ref="E129:F129"/>
    <mergeCell ref="C135:C137"/>
    <mergeCell ref="C141:C143"/>
    <mergeCell ref="C132:C134"/>
    <mergeCell ref="G130:H130"/>
    <mergeCell ref="C159:C161"/>
    <mergeCell ref="E127:F127"/>
    <mergeCell ref="E126:F126"/>
    <mergeCell ref="C156:C158"/>
    <mergeCell ref="G144:H144"/>
    <mergeCell ref="G159:H159"/>
    <mergeCell ref="G156:H156"/>
    <mergeCell ref="G153:H153"/>
    <mergeCell ref="G138:H138"/>
    <mergeCell ref="G141:H141"/>
    <mergeCell ref="G135:H135"/>
    <mergeCell ref="G131:H131"/>
    <mergeCell ref="G129:H129"/>
    <mergeCell ref="G133:H133"/>
    <mergeCell ref="G189:H189"/>
    <mergeCell ref="G183:H183"/>
    <mergeCell ref="G184:H184"/>
    <mergeCell ref="G185:H185"/>
    <mergeCell ref="G186:H186"/>
    <mergeCell ref="G74:H74"/>
    <mergeCell ref="G99:H99"/>
    <mergeCell ref="G100:H100"/>
    <mergeCell ref="G93:H93"/>
    <mergeCell ref="G94:H94"/>
    <mergeCell ref="G96:H96"/>
    <mergeCell ref="G91:H91"/>
    <mergeCell ref="G98:H98"/>
    <mergeCell ref="G121:H121"/>
    <mergeCell ref="G122:H122"/>
    <mergeCell ref="G124:H124"/>
    <mergeCell ref="G125:H125"/>
    <mergeCell ref="G128:H128"/>
    <mergeCell ref="G123:H123"/>
    <mergeCell ref="G171:H171"/>
    <mergeCell ref="G179:H179"/>
    <mergeCell ref="G132:H132"/>
    <mergeCell ref="G188:H188"/>
    <mergeCell ref="G134:H134"/>
    <mergeCell ref="E70:F70"/>
    <mergeCell ref="C69:C70"/>
    <mergeCell ref="E69:F69"/>
    <mergeCell ref="E121:F121"/>
    <mergeCell ref="C96:C98"/>
    <mergeCell ref="E76:F76"/>
    <mergeCell ref="E90:F90"/>
    <mergeCell ref="E86:F86"/>
    <mergeCell ref="E73:F73"/>
    <mergeCell ref="E72:F72"/>
    <mergeCell ref="E74:F74"/>
    <mergeCell ref="E103:F103"/>
    <mergeCell ref="C120:C122"/>
    <mergeCell ref="G76:H76"/>
    <mergeCell ref="E120:F120"/>
    <mergeCell ref="G120:H120"/>
    <mergeCell ref="G117:H117"/>
    <mergeCell ref="G104:H104"/>
    <mergeCell ref="G71:H71"/>
    <mergeCell ref="G24:H24"/>
    <mergeCell ref="G25:H25"/>
    <mergeCell ref="E30:F30"/>
    <mergeCell ref="E31:F31"/>
    <mergeCell ref="E32:F32"/>
    <mergeCell ref="E33:F33"/>
    <mergeCell ref="G53:H53"/>
    <mergeCell ref="G56:H56"/>
    <mergeCell ref="E58:F58"/>
    <mergeCell ref="G60:H60"/>
    <mergeCell ref="G61:H61"/>
    <mergeCell ref="G54:H54"/>
    <mergeCell ref="E75:F75"/>
    <mergeCell ref="E82:F82"/>
    <mergeCell ref="E77:F77"/>
    <mergeCell ref="G65:H65"/>
    <mergeCell ref="G67:H67"/>
    <mergeCell ref="E71:F71"/>
    <mergeCell ref="G28:H28"/>
    <mergeCell ref="G29:H29"/>
    <mergeCell ref="G82:H82"/>
    <mergeCell ref="G86:H86"/>
    <mergeCell ref="C171:C174"/>
    <mergeCell ref="C179:C182"/>
    <mergeCell ref="C175:C178"/>
    <mergeCell ref="E159:F159"/>
    <mergeCell ref="G44:H44"/>
    <mergeCell ref="G41:H41"/>
    <mergeCell ref="G42:H42"/>
    <mergeCell ref="G43:H43"/>
    <mergeCell ref="G90:H90"/>
    <mergeCell ref="G92:H92"/>
    <mergeCell ref="G109:H109"/>
    <mergeCell ref="G103:H103"/>
    <mergeCell ref="E122:F122"/>
    <mergeCell ref="G95:H95"/>
    <mergeCell ref="G75:H75"/>
    <mergeCell ref="G70:H70"/>
    <mergeCell ref="G78:H78"/>
    <mergeCell ref="G77:H77"/>
    <mergeCell ref="G105:H105"/>
    <mergeCell ref="G97:H97"/>
    <mergeCell ref="E10:F10"/>
    <mergeCell ref="E9:F9"/>
    <mergeCell ref="I1:K1"/>
    <mergeCell ref="G10:H10"/>
    <mergeCell ref="G11:H11"/>
    <mergeCell ref="G187:H187"/>
    <mergeCell ref="G23:H23"/>
    <mergeCell ref="G14:H14"/>
    <mergeCell ref="G15:H15"/>
    <mergeCell ref="G19:H19"/>
    <mergeCell ref="G20:H20"/>
    <mergeCell ref="G21:H21"/>
    <mergeCell ref="G22:H22"/>
    <mergeCell ref="G26:H26"/>
    <mergeCell ref="G40:H40"/>
    <mergeCell ref="G17:H17"/>
    <mergeCell ref="G18:H18"/>
    <mergeCell ref="G27:H27"/>
    <mergeCell ref="G31:H31"/>
    <mergeCell ref="G32:H32"/>
    <mergeCell ref="G33:H33"/>
    <mergeCell ref="G34:H34"/>
    <mergeCell ref="G16:H16"/>
    <mergeCell ref="G38:H38"/>
    <mergeCell ref="E34:F34"/>
    <mergeCell ref="E35:F35"/>
    <mergeCell ref="E65:F65"/>
    <mergeCell ref="E66:F66"/>
    <mergeCell ref="E11:F11"/>
    <mergeCell ref="E12:F12"/>
    <mergeCell ref="E13:F13"/>
    <mergeCell ref="E14:F14"/>
    <mergeCell ref="E15:F15"/>
    <mergeCell ref="E53:F53"/>
    <mergeCell ref="G73:H73"/>
    <mergeCell ref="C41:C44"/>
    <mergeCell ref="C45:C48"/>
    <mergeCell ref="C49:C52"/>
    <mergeCell ref="C65:C66"/>
    <mergeCell ref="C67:C68"/>
    <mergeCell ref="C62:C64"/>
    <mergeCell ref="G35:H35"/>
    <mergeCell ref="G39:H39"/>
    <mergeCell ref="G51:H51"/>
    <mergeCell ref="G45:H45"/>
    <mergeCell ref="G55:H55"/>
    <mergeCell ref="G36:H36"/>
    <mergeCell ref="E47:F47"/>
    <mergeCell ref="E48:F48"/>
    <mergeCell ref="E49:F49"/>
    <mergeCell ref="E50:F50"/>
    <mergeCell ref="E52:F52"/>
    <mergeCell ref="E43:F43"/>
    <mergeCell ref="G37:H37"/>
    <mergeCell ref="E67:F67"/>
    <mergeCell ref="G47:H47"/>
    <mergeCell ref="G64:H64"/>
    <mergeCell ref="G59:H59"/>
    <mergeCell ref="G72:H72"/>
    <mergeCell ref="E96:F96"/>
    <mergeCell ref="C56:C58"/>
    <mergeCell ref="E57:F57"/>
    <mergeCell ref="E56:F56"/>
    <mergeCell ref="C75:C76"/>
    <mergeCell ref="E91:F91"/>
    <mergeCell ref="E100:F100"/>
    <mergeCell ref="E93:F93"/>
    <mergeCell ref="E94:F94"/>
    <mergeCell ref="E95:F95"/>
    <mergeCell ref="E62:F62"/>
    <mergeCell ref="C71:C72"/>
    <mergeCell ref="C93:C95"/>
    <mergeCell ref="E68:F68"/>
    <mergeCell ref="E63:F63"/>
    <mergeCell ref="E64:F64"/>
    <mergeCell ref="E92:F92"/>
    <mergeCell ref="C82:C85"/>
    <mergeCell ref="C73:C74"/>
    <mergeCell ref="C78:C81"/>
    <mergeCell ref="C86:C89"/>
    <mergeCell ref="E78:F78"/>
    <mergeCell ref="G69:H69"/>
    <mergeCell ref="E184:F184"/>
    <mergeCell ref="E185:F185"/>
    <mergeCell ref="E186:F186"/>
    <mergeCell ref="E187:F187"/>
    <mergeCell ref="E188:F188"/>
    <mergeCell ref="C189:C192"/>
    <mergeCell ref="E171:F171"/>
    <mergeCell ref="E179:F179"/>
    <mergeCell ref="E175:F175"/>
    <mergeCell ref="E124:F124"/>
    <mergeCell ref="E125:F125"/>
    <mergeCell ref="C129:C131"/>
    <mergeCell ref="E134:F134"/>
    <mergeCell ref="E153:F153"/>
    <mergeCell ref="C138:C140"/>
    <mergeCell ref="E138:F138"/>
    <mergeCell ref="B78:B89"/>
    <mergeCell ref="B71:B76"/>
    <mergeCell ref="B105:B116"/>
    <mergeCell ref="C123:C125"/>
    <mergeCell ref="E118:F118"/>
    <mergeCell ref="B126:B134"/>
    <mergeCell ref="C126:C128"/>
    <mergeCell ref="E135:F135"/>
    <mergeCell ref="E130:F130"/>
    <mergeCell ref="E131:F131"/>
    <mergeCell ref="C153:C155"/>
    <mergeCell ref="E133:F133"/>
    <mergeCell ref="E123:F123"/>
    <mergeCell ref="B26:B37"/>
    <mergeCell ref="B38:B40"/>
    <mergeCell ref="B41:B52"/>
    <mergeCell ref="B53:B55"/>
    <mergeCell ref="B56:B64"/>
    <mergeCell ref="B65:B70"/>
    <mergeCell ref="E40:F40"/>
    <mergeCell ref="E41:F41"/>
    <mergeCell ref="E42:F42"/>
    <mergeCell ref="E38:F38"/>
    <mergeCell ref="E39:F39"/>
    <mergeCell ref="E54:F54"/>
    <mergeCell ref="E55:F55"/>
    <mergeCell ref="E61:F61"/>
    <mergeCell ref="E60:F60"/>
    <mergeCell ref="E59:F59"/>
    <mergeCell ref="C59:C61"/>
    <mergeCell ref="E36:F36"/>
    <mergeCell ref="E44:F44"/>
    <mergeCell ref="E51:F51"/>
    <mergeCell ref="E45:F45"/>
    <mergeCell ref="E46:F46"/>
    <mergeCell ref="C34:C37"/>
    <mergeCell ref="E37:F37"/>
    <mergeCell ref="G118:H118"/>
    <mergeCell ref="E119:F119"/>
    <mergeCell ref="G119:H119"/>
    <mergeCell ref="G113:H113"/>
    <mergeCell ref="C113:C116"/>
    <mergeCell ref="E97:F97"/>
    <mergeCell ref="E98:F98"/>
    <mergeCell ref="E105:F105"/>
    <mergeCell ref="E109:F109"/>
    <mergeCell ref="E113:F113"/>
    <mergeCell ref="E117:F117"/>
    <mergeCell ref="C99:C100"/>
    <mergeCell ref="E99:F99"/>
    <mergeCell ref="E101:F101"/>
    <mergeCell ref="G101:H101"/>
    <mergeCell ref="C105:C108"/>
    <mergeCell ref="C103:C104"/>
    <mergeCell ref="C109:C112"/>
    <mergeCell ref="E104:F104"/>
    <mergeCell ref="E102:F102"/>
    <mergeCell ref="G102:H102"/>
    <mergeCell ref="C19:C22"/>
    <mergeCell ref="E18:F18"/>
    <mergeCell ref="E19:F19"/>
    <mergeCell ref="C11:C14"/>
    <mergeCell ref="C15:C18"/>
    <mergeCell ref="G12:H12"/>
    <mergeCell ref="G13:H13"/>
    <mergeCell ref="G9:H9"/>
    <mergeCell ref="G30:H30"/>
    <mergeCell ref="E23:F23"/>
    <mergeCell ref="E24:F24"/>
    <mergeCell ref="C26:C29"/>
    <mergeCell ref="C30:C33"/>
    <mergeCell ref="E21:F21"/>
    <mergeCell ref="E20:F20"/>
    <mergeCell ref="D9:D10"/>
    <mergeCell ref="E22:F22"/>
    <mergeCell ref="E26:F26"/>
    <mergeCell ref="E27:F27"/>
    <mergeCell ref="E28:F28"/>
    <mergeCell ref="E29:F29"/>
    <mergeCell ref="E25:F25"/>
    <mergeCell ref="E16:F16"/>
    <mergeCell ref="E17:F17"/>
    <mergeCell ref="B171:B182"/>
    <mergeCell ref="B183:B185"/>
    <mergeCell ref="B186:B188"/>
    <mergeCell ref="B189:B192"/>
    <mergeCell ref="B193:B196"/>
    <mergeCell ref="B197:B200"/>
    <mergeCell ref="B135:B143"/>
    <mergeCell ref="C162:C164"/>
    <mergeCell ref="E198:F198"/>
    <mergeCell ref="E189:F189"/>
    <mergeCell ref="E192:F192"/>
    <mergeCell ref="E190:F190"/>
    <mergeCell ref="C193:C196"/>
    <mergeCell ref="C150:C152"/>
    <mergeCell ref="E150:F150"/>
    <mergeCell ref="B153:B161"/>
    <mergeCell ref="B162:B170"/>
    <mergeCell ref="C168:C170"/>
    <mergeCell ref="C165:C167"/>
    <mergeCell ref="E162:F162"/>
    <mergeCell ref="E165:F165"/>
    <mergeCell ref="E168:F168"/>
    <mergeCell ref="C197:C200"/>
    <mergeCell ref="E183:F183"/>
    <mergeCell ref="G58:H58"/>
    <mergeCell ref="G57:H57"/>
    <mergeCell ref="G63:H63"/>
    <mergeCell ref="G62:H62"/>
    <mergeCell ref="G52:H52"/>
    <mergeCell ref="G48:H48"/>
    <mergeCell ref="G49:H49"/>
    <mergeCell ref="G50:H50"/>
    <mergeCell ref="G66:H66"/>
    <mergeCell ref="B11:B22"/>
    <mergeCell ref="B9:B10"/>
    <mergeCell ref="B23:B25"/>
    <mergeCell ref="C9:C10"/>
    <mergeCell ref="G168:H168"/>
    <mergeCell ref="G162:H162"/>
    <mergeCell ref="G197:H197"/>
    <mergeCell ref="B117:B125"/>
    <mergeCell ref="B90:B98"/>
    <mergeCell ref="C90:C92"/>
    <mergeCell ref="C117:C119"/>
    <mergeCell ref="C101:C102"/>
    <mergeCell ref="B99:B104"/>
    <mergeCell ref="G147:H147"/>
    <mergeCell ref="G150:H150"/>
    <mergeCell ref="E141:F141"/>
    <mergeCell ref="E156:F156"/>
    <mergeCell ref="B144:B152"/>
    <mergeCell ref="C144:C146"/>
    <mergeCell ref="E144:F144"/>
    <mergeCell ref="C147:C149"/>
    <mergeCell ref="E147:F147"/>
    <mergeCell ref="G46:H46"/>
    <mergeCell ref="G68:H68"/>
  </mergeCells>
  <hyperlinks>
    <hyperlink ref="C2" r:id="rId1"/>
  </hyperlinks>
  <pageMargins left="0.7" right="0.7" top="0.75" bottom="0.75" header="0.3" footer="0.3"/>
  <pageSetup paperSize="9" scale="48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375" defaultRowHeight="15" customHeight="1" x14ac:dyDescent="0.2"/>
  <cols>
    <col min="1" max="11" width="8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375" defaultRowHeight="15" customHeight="1" x14ac:dyDescent="0.2"/>
  <cols>
    <col min="1" max="11" width="8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Новые цены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Кобяков</dc:creator>
  <cp:lastModifiedBy>admin</cp:lastModifiedBy>
  <cp:lastPrinted>2022-02-01T14:48:22Z</cp:lastPrinted>
  <dcterms:created xsi:type="dcterms:W3CDTF">2018-10-21T05:26:52Z</dcterms:created>
  <dcterms:modified xsi:type="dcterms:W3CDTF">2022-10-11T06:51:05Z</dcterms:modified>
</cp:coreProperties>
</file>